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defaultThemeVersion="166925"/>
  <mc:AlternateContent xmlns:mc="http://schemas.openxmlformats.org/markup-compatibility/2006">
    <mc:Choice Requires="x15">
      <x15ac:absPath xmlns:x15ac="http://schemas.microsoft.com/office/spreadsheetml/2010/11/ac" url="/Users/tobiasgros/Desktop/RLP aktuell/"/>
    </mc:Choice>
  </mc:AlternateContent>
  <xr:revisionPtr revIDLastSave="0" documentId="13_ncr:1_{DBE05E2D-8BD4-B34B-AB25-B61120D20EA6}" xr6:coauthVersionLast="47" xr6:coauthVersionMax="47" xr10:uidLastSave="{00000000-0000-0000-0000-000000000000}"/>
  <bookViews>
    <workbookView xWindow="2420" yWindow="2100" windowWidth="33720" windowHeight="17420" activeTab="1" xr2:uid="{21FD7234-D1BE-EA41-A375-176848BF04C8}"/>
  </bookViews>
  <sheets>
    <sheet name="Herleitung" sheetId="1" r:id="rId1"/>
    <sheet name="letzt Anpassung rote-Punkte" sheetId="2" r:id="rId2"/>
    <sheet name="Folgetabell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9" i="2" l="1"/>
  <c r="I27" i="2"/>
  <c r="I48" i="2" s="1"/>
  <c r="I28" i="2"/>
  <c r="I11" i="2"/>
  <c r="I14" i="2"/>
  <c r="I23" i="2" s="1"/>
  <c r="I15" i="2"/>
  <c r="I24" i="2" s="1"/>
  <c r="I45" i="2" s="1"/>
  <c r="I16" i="2"/>
  <c r="I17" i="2"/>
  <c r="I18" i="2"/>
  <c r="I19" i="2"/>
  <c r="I20" i="2"/>
  <c r="I25" i="2" s="1"/>
  <c r="I46" i="2" s="1"/>
  <c r="I20" i="3"/>
  <c r="I25" i="3" s="1"/>
  <c r="H20" i="3"/>
  <c r="H24" i="3" s="1"/>
  <c r="G20" i="3"/>
  <c r="G23" i="3" s="1"/>
  <c r="F20" i="3"/>
  <c r="K19" i="3"/>
  <c r="J19" i="3"/>
  <c r="I19" i="3"/>
  <c r="I28" i="3" s="1"/>
  <c r="I49" i="3" s="1"/>
  <c r="H19" i="3"/>
  <c r="G19" i="3"/>
  <c r="F19" i="3"/>
  <c r="F28" i="3" s="1"/>
  <c r="E19" i="3"/>
  <c r="D19" i="3"/>
  <c r="C19" i="3"/>
  <c r="K18" i="3"/>
  <c r="J18" i="3"/>
  <c r="I18" i="3"/>
  <c r="I27" i="3" s="1"/>
  <c r="H18" i="3"/>
  <c r="G18" i="3"/>
  <c r="F18" i="3"/>
  <c r="E18" i="3"/>
  <c r="D18" i="3"/>
  <c r="C18" i="3"/>
  <c r="K17" i="3"/>
  <c r="J17" i="3"/>
  <c r="I17" i="3"/>
  <c r="H17" i="3"/>
  <c r="G17" i="3"/>
  <c r="F17" i="3"/>
  <c r="F26" i="3" s="1"/>
  <c r="E17" i="3"/>
  <c r="D17" i="3"/>
  <c r="C17" i="3"/>
  <c r="K16" i="3"/>
  <c r="J16" i="3"/>
  <c r="I16" i="3"/>
  <c r="H16" i="3"/>
  <c r="G16" i="3"/>
  <c r="F16" i="3"/>
  <c r="F25" i="3" s="1"/>
  <c r="F46" i="3" s="1"/>
  <c r="E16" i="3"/>
  <c r="D16" i="3"/>
  <c r="C16" i="3"/>
  <c r="K15" i="3"/>
  <c r="J15" i="3"/>
  <c r="I15" i="3"/>
  <c r="I24" i="3" s="1"/>
  <c r="H15" i="3"/>
  <c r="G15" i="3"/>
  <c r="F15" i="3"/>
  <c r="F24" i="3" s="1"/>
  <c r="E15" i="3"/>
  <c r="E24" i="3" s="1"/>
  <c r="E45" i="3" s="1"/>
  <c r="D15" i="3"/>
  <c r="C15" i="3"/>
  <c r="K14" i="3"/>
  <c r="K23" i="3" s="1"/>
  <c r="J14" i="3"/>
  <c r="I14" i="3"/>
  <c r="I23" i="3" s="1"/>
  <c r="H14" i="3"/>
  <c r="G14" i="3"/>
  <c r="F14" i="3"/>
  <c r="F23" i="3" s="1"/>
  <c r="E14" i="3"/>
  <c r="E23" i="3" s="1"/>
  <c r="D14" i="3"/>
  <c r="D23" i="3" s="1"/>
  <c r="C14" i="3"/>
  <c r="K11" i="3"/>
  <c r="K20" i="3" s="1"/>
  <c r="J11" i="3"/>
  <c r="J20" i="3" s="1"/>
  <c r="I11" i="3"/>
  <c r="H11" i="3"/>
  <c r="G11" i="3"/>
  <c r="F11" i="3"/>
  <c r="E11" i="3"/>
  <c r="E20" i="3" s="1"/>
  <c r="E28" i="3" s="1"/>
  <c r="E49" i="3" s="1"/>
  <c r="D11" i="3"/>
  <c r="D20" i="3" s="1"/>
  <c r="C11" i="3"/>
  <c r="C20" i="3" s="1"/>
  <c r="D14" i="2"/>
  <c r="E14" i="2"/>
  <c r="F14" i="2"/>
  <c r="G14" i="2"/>
  <c r="H14" i="2"/>
  <c r="J14" i="2"/>
  <c r="K14" i="2"/>
  <c r="L14" i="2"/>
  <c r="C14" i="2"/>
  <c r="C15" i="2"/>
  <c r="C16" i="2"/>
  <c r="C17" i="2"/>
  <c r="C18" i="2"/>
  <c r="C19" i="2"/>
  <c r="I42" i="2" l="1"/>
  <c r="I38" i="2"/>
  <c r="I39" i="2"/>
  <c r="I40" i="2"/>
  <c r="I41" i="2"/>
  <c r="I26" i="2"/>
  <c r="I47" i="2" s="1"/>
  <c r="F47" i="3"/>
  <c r="I45" i="3"/>
  <c r="I38" i="3"/>
  <c r="H45" i="3"/>
  <c r="I46" i="3"/>
  <c r="F49" i="3"/>
  <c r="F45" i="3"/>
  <c r="I48" i="3"/>
  <c r="G26" i="3"/>
  <c r="G47" i="3" s="1"/>
  <c r="H26" i="3"/>
  <c r="H47" i="3" s="1"/>
  <c r="G24" i="3"/>
  <c r="G45" i="3" s="1"/>
  <c r="H25" i="3"/>
  <c r="H46" i="3" s="1"/>
  <c r="I26" i="3"/>
  <c r="I47" i="3" s="1"/>
  <c r="J27" i="3"/>
  <c r="J48" i="3" s="1"/>
  <c r="K28" i="3"/>
  <c r="K49" i="3" s="1"/>
  <c r="H27" i="3"/>
  <c r="H48" i="3" s="1"/>
  <c r="G25" i="3"/>
  <c r="G46" i="3" s="1"/>
  <c r="J28" i="3"/>
  <c r="J49" i="3" s="1"/>
  <c r="H23" i="3"/>
  <c r="H40" i="3" s="1"/>
  <c r="F27" i="3"/>
  <c r="F48" i="3" s="1"/>
  <c r="G28" i="3"/>
  <c r="G49" i="3" s="1"/>
  <c r="C23" i="3"/>
  <c r="C40" i="3" s="1"/>
  <c r="D24" i="3"/>
  <c r="D45" i="3" s="1"/>
  <c r="E25" i="3"/>
  <c r="E46" i="3" s="1"/>
  <c r="G27" i="3"/>
  <c r="G48" i="3" s="1"/>
  <c r="H28" i="3"/>
  <c r="H49" i="3" s="1"/>
  <c r="C39" i="3"/>
  <c r="C41" i="3"/>
  <c r="D40" i="3"/>
  <c r="D41" i="3"/>
  <c r="D42" i="3"/>
  <c r="D39" i="3"/>
  <c r="D38" i="3"/>
  <c r="D28" i="3"/>
  <c r="D49" i="3" s="1"/>
  <c r="D27" i="3"/>
  <c r="D48" i="3" s="1"/>
  <c r="F42" i="3"/>
  <c r="F39" i="3"/>
  <c r="F41" i="3"/>
  <c r="F38" i="3"/>
  <c r="F40" i="3"/>
  <c r="J23" i="3"/>
  <c r="J24" i="3"/>
  <c r="J45" i="3" s="1"/>
  <c r="J26" i="3"/>
  <c r="J47" i="3" s="1"/>
  <c r="J25" i="3"/>
  <c r="J46" i="3" s="1"/>
  <c r="C25" i="3"/>
  <c r="C46" i="3" s="1"/>
  <c r="E27" i="3"/>
  <c r="E48" i="3" s="1"/>
  <c r="C27" i="3"/>
  <c r="C48" i="3" s="1"/>
  <c r="C28" i="3"/>
  <c r="C49" i="3" s="1"/>
  <c r="C26" i="3"/>
  <c r="C47" i="3" s="1"/>
  <c r="E41" i="3"/>
  <c r="E42" i="3"/>
  <c r="E39" i="3"/>
  <c r="E40" i="3"/>
  <c r="E38" i="3"/>
  <c r="G41" i="3"/>
  <c r="G42" i="3"/>
  <c r="G38" i="3"/>
  <c r="G39" i="3"/>
  <c r="G40" i="3"/>
  <c r="K40" i="3"/>
  <c r="K41" i="3"/>
  <c r="K38" i="3"/>
  <c r="K39" i="3"/>
  <c r="K42" i="3"/>
  <c r="D26" i="3"/>
  <c r="D47" i="3" s="1"/>
  <c r="K26" i="3"/>
  <c r="K47" i="3" s="1"/>
  <c r="K27" i="3"/>
  <c r="K48" i="3" s="1"/>
  <c r="K24" i="3"/>
  <c r="K45" i="3" s="1"/>
  <c r="K25" i="3"/>
  <c r="K46" i="3" s="1"/>
  <c r="C24" i="3"/>
  <c r="C45" i="3" s="1"/>
  <c r="D25" i="3"/>
  <c r="D46" i="3" s="1"/>
  <c r="E26" i="3"/>
  <c r="E47" i="3" s="1"/>
  <c r="I41" i="3"/>
  <c r="H39" i="3"/>
  <c r="I40" i="3"/>
  <c r="H42" i="3"/>
  <c r="H41" i="3"/>
  <c r="H38" i="3"/>
  <c r="I42" i="3"/>
  <c r="I39" i="3"/>
  <c r="D16" i="2"/>
  <c r="E16" i="2"/>
  <c r="F16" i="2"/>
  <c r="G16" i="2"/>
  <c r="H16" i="2"/>
  <c r="J16" i="2"/>
  <c r="K16" i="2"/>
  <c r="L16" i="2"/>
  <c r="L25" i="2" s="1"/>
  <c r="D17" i="2"/>
  <c r="D26" i="2" s="1"/>
  <c r="E17" i="2"/>
  <c r="F17" i="2"/>
  <c r="G17" i="2"/>
  <c r="H17" i="2"/>
  <c r="J17" i="2"/>
  <c r="K17" i="2"/>
  <c r="L17" i="2"/>
  <c r="L26" i="2" s="1"/>
  <c r="D18" i="2"/>
  <c r="D27" i="2" s="1"/>
  <c r="E18" i="2"/>
  <c r="E27" i="2" s="1"/>
  <c r="F18" i="2"/>
  <c r="G18" i="2"/>
  <c r="H18" i="2"/>
  <c r="J18" i="2"/>
  <c r="K18" i="2"/>
  <c r="L18" i="2"/>
  <c r="D19" i="2"/>
  <c r="D28" i="2" s="1"/>
  <c r="E19" i="2"/>
  <c r="E28" i="2" s="1"/>
  <c r="F19" i="2"/>
  <c r="G19" i="2"/>
  <c r="H19" i="2"/>
  <c r="H28" i="2" s="1"/>
  <c r="J19" i="2"/>
  <c r="K19" i="2"/>
  <c r="L19" i="2"/>
  <c r="L15" i="2"/>
  <c r="K15" i="2"/>
  <c r="J15" i="2"/>
  <c r="H15" i="2"/>
  <c r="G15" i="2"/>
  <c r="F15" i="2"/>
  <c r="E15" i="2"/>
  <c r="E24" i="2" s="1"/>
  <c r="D15" i="2"/>
  <c r="F11" i="2"/>
  <c r="E11" i="2"/>
  <c r="E20" i="2" s="1"/>
  <c r="D11" i="2"/>
  <c r="D20" i="2" s="1"/>
  <c r="D23" i="2" s="1"/>
  <c r="C11" i="2"/>
  <c r="C20" i="2" s="1"/>
  <c r="L11" i="2"/>
  <c r="L20" i="2" s="1"/>
  <c r="K11" i="2"/>
  <c r="K20" i="2" s="1"/>
  <c r="K23" i="2" s="1"/>
  <c r="J11" i="2"/>
  <c r="J20" i="2" s="1"/>
  <c r="J23" i="2" s="1"/>
  <c r="H11" i="2"/>
  <c r="H20" i="2" s="1"/>
  <c r="H23" i="2" s="1"/>
  <c r="G11" i="2"/>
  <c r="G20" i="2" s="1"/>
  <c r="G23" i="2" s="1"/>
  <c r="I14" i="1"/>
  <c r="H14" i="1"/>
  <c r="J14" i="1" s="1"/>
  <c r="I13" i="1"/>
  <c r="J3" i="1"/>
  <c r="J2" i="1"/>
  <c r="J4" i="1" s="1"/>
  <c r="D9" i="1"/>
  <c r="E9" i="1" s="1"/>
  <c r="D10" i="1"/>
  <c r="D11" i="1"/>
  <c r="D12" i="1"/>
  <c r="D8" i="1"/>
  <c r="E8" i="1" s="1"/>
  <c r="C38" i="3" l="1"/>
  <c r="C42" i="3"/>
  <c r="J38" i="3"/>
  <c r="J42" i="3"/>
  <c r="J39" i="3"/>
  <c r="J40" i="3"/>
  <c r="J41" i="3"/>
  <c r="G28" i="2"/>
  <c r="G49" i="2" s="1"/>
  <c r="G24" i="2"/>
  <c r="G45" i="2" s="1"/>
  <c r="J25" i="2"/>
  <c r="J46" i="2" s="1"/>
  <c r="L23" i="2"/>
  <c r="H25" i="2"/>
  <c r="H46" i="2" s="1"/>
  <c r="K24" i="2"/>
  <c r="K45" i="2" s="1"/>
  <c r="J26" i="2"/>
  <c r="J47" i="2" s="1"/>
  <c r="K27" i="2"/>
  <c r="K48" i="2" s="1"/>
  <c r="L28" i="2"/>
  <c r="L49" i="2" s="1"/>
  <c r="H27" i="2"/>
  <c r="H48" i="2" s="1"/>
  <c r="K25" i="2"/>
  <c r="K46" i="2" s="1"/>
  <c r="H24" i="2"/>
  <c r="H45" i="2" s="1"/>
  <c r="J24" i="2"/>
  <c r="J45" i="2" s="1"/>
  <c r="K26" i="2"/>
  <c r="K47" i="2" s="1"/>
  <c r="C23" i="2"/>
  <c r="C24" i="2"/>
  <c r="C45" i="2" s="1"/>
  <c r="C25" i="2"/>
  <c r="C46" i="2" s="1"/>
  <c r="C26" i="2"/>
  <c r="C27" i="2"/>
  <c r="C28" i="2"/>
  <c r="C49" i="2" s="1"/>
  <c r="L27" i="2"/>
  <c r="L48" i="2" s="1"/>
  <c r="G25" i="2"/>
  <c r="G46" i="2" s="1"/>
  <c r="L24" i="2"/>
  <c r="L45" i="2" s="1"/>
  <c r="H26" i="2"/>
  <c r="H47" i="2" s="1"/>
  <c r="E23" i="2"/>
  <c r="E42" i="2" s="1"/>
  <c r="J27" i="2"/>
  <c r="G26" i="2"/>
  <c r="G47" i="2" s="1"/>
  <c r="E25" i="2"/>
  <c r="E46" i="2" s="1"/>
  <c r="K28" i="2"/>
  <c r="K49" i="2" s="1"/>
  <c r="D25" i="2"/>
  <c r="D46" i="2" s="1"/>
  <c r="D24" i="2"/>
  <c r="D45" i="2" s="1"/>
  <c r="J28" i="2"/>
  <c r="J49" i="2" s="1"/>
  <c r="G27" i="2"/>
  <c r="G48" i="2" s="1"/>
  <c r="E26" i="2"/>
  <c r="H42" i="2"/>
  <c r="L47" i="2"/>
  <c r="D47" i="2"/>
  <c r="D48" i="2"/>
  <c r="F20" i="2"/>
  <c r="F25" i="2" s="1"/>
  <c r="D49" i="2"/>
  <c r="H49" i="2"/>
  <c r="J48" i="2"/>
  <c r="L46" i="2"/>
  <c r="E45" i="2"/>
  <c r="E49" i="2"/>
  <c r="E48" i="2"/>
  <c r="E47" i="2"/>
  <c r="D41" i="2"/>
  <c r="K38" i="2"/>
  <c r="J39" i="2"/>
  <c r="H12" i="1"/>
  <c r="E12" i="1"/>
  <c r="F12" i="1" s="1"/>
  <c r="H8" i="1"/>
  <c r="H9" i="1"/>
  <c r="I9" i="1"/>
  <c r="F9" i="1"/>
  <c r="F8" i="1"/>
  <c r="I8" i="1"/>
  <c r="E11" i="1"/>
  <c r="I11" i="1" s="1"/>
  <c r="E10" i="1"/>
  <c r="I10" i="1" s="1"/>
  <c r="H11" i="1"/>
  <c r="H10" i="1"/>
  <c r="F26" i="2" l="1"/>
  <c r="F24" i="2"/>
  <c r="F28" i="2"/>
  <c r="F23" i="2"/>
  <c r="F38" i="2" s="1"/>
  <c r="F27" i="2"/>
  <c r="F48" i="2" s="1"/>
  <c r="H39" i="2"/>
  <c r="H40" i="2"/>
  <c r="H38" i="2"/>
  <c r="C47" i="2"/>
  <c r="H41" i="2"/>
  <c r="K40" i="2"/>
  <c r="F47" i="2"/>
  <c r="F45" i="2"/>
  <c r="C48" i="2"/>
  <c r="C42" i="2"/>
  <c r="F49" i="2"/>
  <c r="F46" i="2"/>
  <c r="D39" i="2"/>
  <c r="D42" i="2"/>
  <c r="D40" i="2"/>
  <c r="D38" i="2"/>
  <c r="J38" i="2"/>
  <c r="J40" i="2"/>
  <c r="K39" i="2"/>
  <c r="E41" i="2"/>
  <c r="K41" i="2"/>
  <c r="E38" i="2"/>
  <c r="E40" i="2"/>
  <c r="J41" i="2"/>
  <c r="J42" i="2"/>
  <c r="E39" i="2"/>
  <c r="K42" i="2"/>
  <c r="G38" i="2"/>
  <c r="G39" i="2"/>
  <c r="G40" i="2"/>
  <c r="G41" i="2"/>
  <c r="G42" i="2"/>
  <c r="L38" i="2"/>
  <c r="L40" i="2"/>
  <c r="L41" i="2"/>
  <c r="L39" i="2"/>
  <c r="L42" i="2"/>
  <c r="F10" i="1"/>
  <c r="J10" i="1"/>
  <c r="K10" i="1" s="1"/>
  <c r="M10" i="1" s="1"/>
  <c r="N10" i="1" s="1"/>
  <c r="J8" i="1"/>
  <c r="K8" i="1" s="1"/>
  <c r="M8" i="1" s="1"/>
  <c r="N8" i="1" s="1"/>
  <c r="O8" i="1" s="1"/>
  <c r="P8" i="1" s="1"/>
  <c r="Q8" i="1" s="1"/>
  <c r="I12" i="1"/>
  <c r="J12" i="1" s="1"/>
  <c r="K12" i="1" s="1"/>
  <c r="M12" i="1" s="1"/>
  <c r="N12" i="1" s="1"/>
  <c r="O12" i="1" s="1"/>
  <c r="P12" i="1" s="1"/>
  <c r="Q12" i="1" s="1"/>
  <c r="J9" i="1"/>
  <c r="K9" i="1" s="1"/>
  <c r="M9" i="1" s="1"/>
  <c r="N9" i="1" s="1"/>
  <c r="O9" i="1" s="1"/>
  <c r="F11" i="1"/>
  <c r="J11" i="1"/>
  <c r="F40" i="2" l="1"/>
  <c r="F42" i="2"/>
  <c r="F41" i="2"/>
  <c r="C39" i="2"/>
  <c r="C38" i="2"/>
  <c r="F39" i="2"/>
  <c r="C41" i="2"/>
  <c r="C40" i="2"/>
  <c r="K11" i="1"/>
  <c r="M11" i="1" s="1"/>
  <c r="O10" i="1"/>
  <c r="P10" i="1" s="1"/>
  <c r="Q10" i="1" s="1"/>
  <c r="P9" i="1"/>
  <c r="Q9" i="1" s="1"/>
  <c r="N11" i="1"/>
  <c r="O11" i="1" s="1"/>
  <c r="P11" i="1" l="1"/>
  <c r="Q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tc={8FA21855-6E99-6240-B596-7730A7A525C7}</author>
    <author>tc={378D8DDC-3747-B345-AB42-30DB2C5C4C93}</author>
    <author>tc={532FE1C6-F6A7-F942-A5F7-5472E7C3FEC6}</author>
    <author>tc={F5BE31DB-5C6E-994C-958E-2F35D2EA35BB}</author>
    <author>Tobias Gros</author>
  </authors>
  <commentList>
    <comment ref="C3" authorId="0" shapeId="0" xr:uid="{8FA21855-6E99-6240-B596-7730A7A525C7}">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Vorläufige Zahlen (auch unten Q1a bis Q4) im Sinne einer Abschlagszahlungslogik auf erwartete Anpassung. Nach Tarifabschluss erfolgt Verabredung zur Umsetzung des Tarifabschlusses bezogen auf die Werte hier (unter Berücksichtigung der Wirkung der Abschlagswerte) </t>
      </text>
    </comment>
    <comment ref="D3" authorId="1" shapeId="0" xr:uid="{378D8DDC-3747-B345-AB42-30DB2C5C4C93}">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Vorläufige Zahlen (auch unten Q1a bis Q4) im Sinne einer Abschlagszahlungslogik auf erwartete Anpassung. Nach Tarifabschluss erfolgt Verabredung zur Umsetzung des Tarifabschlusses bezogen auf die Werte hier (unter Berücksichtigung der Wirkung der Abschlagswerte) </t>
      </text>
    </comment>
    <comment ref="E3" authorId="2" shapeId="0" xr:uid="{532FE1C6-F6A7-F942-A5F7-5472E7C3FEC6}">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Vorläufige Zahlen (auch unten Q1a bis Q4) im Sinne einer Abschlagszahlungslogik auf erwartete Anpassung. Nach Tarifabschluss erfolgt Verabredung zur Umsetzung des Tarifabschlusses bezogen auf die Werte hier (unter Berücksichtigung der Wirkung der Abschlagswerte) </t>
      </text>
    </comment>
    <comment ref="F3" authorId="3" shapeId="0" xr:uid="{F5BE31DB-5C6E-994C-958E-2F35D2EA35BB}">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Vorläufige Zahlen (auch unten Q1a bis Q4) im Sinne einer Abschlagszahlungslogik auf erwartete Anpassung. Nach Tarifabschluss erfolgt Verabredung zur Umsetzung des Tarifabschlusses bezogen auf die Werte hier (unter Berücksichtigung der Wirkung der Abschlagswerte) </t>
      </text>
    </comment>
    <comment ref="B10" authorId="4" shapeId="0" xr:uid="{1F9F10B4-CF8F-5D42-8C94-8785F8F6D4F9}">
      <text>
        <r>
          <rPr>
            <b/>
            <sz val="10"/>
            <color rgb="FF000000"/>
            <rFont val="Tahoma"/>
            <family val="2"/>
          </rPr>
          <t>Tobias Gros:</t>
        </r>
        <r>
          <rPr>
            <sz val="10"/>
            <color rgb="FF000000"/>
            <rFont val="Tahoma"/>
            <family val="2"/>
          </rPr>
          <t xml:space="preserve">
</t>
        </r>
        <r>
          <rPr>
            <sz val="10"/>
            <color rgb="FF000000"/>
            <rFont val="Tahoma"/>
            <family val="2"/>
          </rPr>
          <t xml:space="preserve">ergibt sich aus der Logik 
</t>
        </r>
        <r>
          <rPr>
            <sz val="10"/>
            <color rgb="FF000000"/>
            <rFont val="Tahoma"/>
            <family val="2"/>
          </rPr>
          <t xml:space="preserve">PK Betreuungspersonal 
</t>
        </r>
        <r>
          <rPr>
            <sz val="10"/>
            <color rgb="FF000000"/>
            <rFont val="Tahoma"/>
            <family val="2"/>
          </rPr>
          <t xml:space="preserve">+ 20% PK Leitung/Verwalt 
</t>
        </r>
        <r>
          <rPr>
            <sz val="10"/>
            <color rgb="FF000000"/>
            <rFont val="Tahoma"/>
            <family val="2"/>
          </rPr>
          <t xml:space="preserve">+ 15% SK/IK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Tobias Gros</author>
  </authors>
  <commentList>
    <comment ref="B10" authorId="0" shapeId="0" xr:uid="{346DCE91-3E48-1F43-8190-91F3CF2659ED}">
      <text>
        <r>
          <rPr>
            <b/>
            <sz val="10"/>
            <color rgb="FF000000"/>
            <rFont val="Tahoma"/>
            <family val="2"/>
          </rPr>
          <t>Tobias Gros:</t>
        </r>
        <r>
          <rPr>
            <sz val="10"/>
            <color rgb="FF000000"/>
            <rFont val="Tahoma"/>
            <family val="2"/>
          </rPr>
          <t xml:space="preserve">
</t>
        </r>
        <r>
          <rPr>
            <sz val="10"/>
            <color rgb="FF000000"/>
            <rFont val="Tahoma"/>
            <family val="2"/>
          </rPr>
          <t xml:space="preserve">ergibt sich aus der Logik 
</t>
        </r>
        <r>
          <rPr>
            <sz val="10"/>
            <color rgb="FF000000"/>
            <rFont val="Tahoma"/>
            <family val="2"/>
          </rPr>
          <t xml:space="preserve">PK Betreuungspersonal 
</t>
        </r>
        <r>
          <rPr>
            <sz val="10"/>
            <color rgb="FF000000"/>
            <rFont val="Tahoma"/>
            <family val="2"/>
          </rPr>
          <t xml:space="preserve">+ 20% PK Leitung/Verwalt 
</t>
        </r>
        <r>
          <rPr>
            <sz val="10"/>
            <color rgb="FF000000"/>
            <rFont val="Tahoma"/>
            <family val="2"/>
          </rPr>
          <t xml:space="preserve">+ 15% SK/IK
</t>
        </r>
      </text>
    </comment>
  </commentList>
</comments>
</file>

<file path=xl/sharedStrings.xml><?xml version="1.0" encoding="utf-8"?>
<sst xmlns="http://schemas.openxmlformats.org/spreadsheetml/2006/main" count="146" uniqueCount="46">
  <si>
    <t>AWO
TVL-S</t>
  </si>
  <si>
    <t>Q1a</t>
  </si>
  <si>
    <t>Q1b</t>
  </si>
  <si>
    <t>Q2</t>
  </si>
  <si>
    <t>Q3</t>
  </si>
  <si>
    <t>Q4</t>
  </si>
  <si>
    <t>Tarif</t>
  </si>
  <si>
    <t>Leitung/
Verwaltung</t>
  </si>
  <si>
    <t>SK/IK</t>
  </si>
  <si>
    <t>Inflation</t>
  </si>
  <si>
    <t>Summe</t>
  </si>
  <si>
    <t>%</t>
  </si>
  <si>
    <t>Wählen Sie hier den für Sie geltenden Tarif aus!</t>
  </si>
  <si>
    <t>nicht
tarifgebundene
Anbieter *</t>
  </si>
  <si>
    <t>AWO 
TVL-E</t>
  </si>
  <si>
    <t>LKH /
AWO
TVL-S/E mix</t>
  </si>
  <si>
    <t>DRK</t>
  </si>
  <si>
    <t>TVöD
BAT KF</t>
  </si>
  <si>
    <t>Caritas</t>
  </si>
  <si>
    <t>Diakonie 
AVR HN</t>
  </si>
  <si>
    <t>Steigerung roter Punkt</t>
  </si>
  <si>
    <t>Q-Werte neu undifferenziert</t>
  </si>
  <si>
    <t>Anteil der PK</t>
  </si>
  <si>
    <t>Anteil SK/IK</t>
  </si>
  <si>
    <t>Steigerung PK ohne 
Differenzierung nach Q-Gruppen</t>
  </si>
  <si>
    <r>
      <t>Diakonie
AVR DD /</t>
    </r>
    <r>
      <rPr>
        <sz val="12"/>
        <color rgb="FFFF0000"/>
        <rFont val="Arial"/>
        <family val="2"/>
      </rPr>
      <t xml:space="preserve">
</t>
    </r>
    <r>
      <rPr>
        <sz val="12"/>
        <color theme="1"/>
        <rFont val="Arial"/>
        <family val="2"/>
      </rPr>
      <t>Johanniter</t>
    </r>
  </si>
  <si>
    <t>Die Steigerungswerte oben werden werden gemäß Ihres Anteils an der Gesamtvergütung gewichtet 
(also Anteil der Personalkosten nur 86,96% und SK/IK nur 13,04%)</t>
  </si>
  <si>
    <t>A</t>
  </si>
  <si>
    <t>B</t>
  </si>
  <si>
    <t>C</t>
  </si>
  <si>
    <t>D</t>
  </si>
  <si>
    <t>E=A*C</t>
  </si>
  <si>
    <t>F=B*D</t>
  </si>
  <si>
    <t>Es wird sie Summe aus PK- und SK/IK-Stiegerung gebildet</t>
  </si>
  <si>
    <t>G=E+F</t>
  </si>
  <si>
    <t>Die so oben ermittelten Steigerungsraten werden auf diese bisherigen Werte angewandt:</t>
  </si>
  <si>
    <t>Q-Werte neu differenziert</t>
  </si>
  <si>
    <t>In die gelben Felder werden die jeweiligen Steigerungswerte eingetragen.</t>
  </si>
  <si>
    <r>
      <t xml:space="preserve">Diese Werte ergeben sich, wenn man die Personalkostensteigerung </t>
    </r>
    <r>
      <rPr>
        <u/>
        <sz val="10"/>
        <color theme="1"/>
        <rFont val="Calibri (Textkörper)"/>
      </rPr>
      <t>nicht differenziert</t>
    </r>
    <r>
      <rPr>
        <sz val="10"/>
        <color theme="1"/>
        <rFont val="Calibri"/>
        <family val="2"/>
        <scheme val="minor"/>
      </rPr>
      <t xml:space="preserve"> nach Q-Gruppen durchführt</t>
    </r>
  </si>
  <si>
    <r>
      <t xml:space="preserve">Diese Werte ergeben sich, wenn man die Personalkostensteigerung </t>
    </r>
    <r>
      <rPr>
        <u/>
        <sz val="10"/>
        <color theme="1"/>
        <rFont val="Calibri (Textkörper)"/>
      </rPr>
      <t>differenziert</t>
    </r>
    <r>
      <rPr>
        <sz val="10"/>
        <color theme="1"/>
        <rFont val="Calibri"/>
        <family val="2"/>
        <scheme val="minor"/>
      </rPr>
      <t xml:space="preserve"> nach Q-Gruppen durchführt</t>
    </r>
  </si>
  <si>
    <t>Q-Werte bisher Dez. 2022</t>
  </si>
  <si>
    <t>H</t>
  </si>
  <si>
    <t>I=G*H</t>
  </si>
  <si>
    <t>Q-Werte bisher 09.11.2023</t>
  </si>
  <si>
    <t>TVöD</t>
  </si>
  <si>
    <t xml:space="preserve">
BAT KF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</si>
</sst>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0\ &quot;€&quot;;\-#,##0\ &quot;€&quot;"/>
    <numFmt numFmtId="42" formatCode="_-* #,##0\ &quot;€&quot;_-;\-* #,##0\ &quot;€&quot;_-;_-* &quot;-&quot;\ &quot;€&quot;_-;_-@_-"/>
    <numFmt numFmtId="44" formatCode="_-* #,##0.00\ &quot;€&quot;_-;\-* #,##0.00\ &quot;€&quot;_-;_-* &quot;-&quot;??\ &quot;€&quot;_-;_-@_-"/>
    <numFmt numFmtId="164" formatCode="0.0000"/>
    <numFmt numFmtId="165" formatCode="0.0000%"/>
  </numFmts>
  <fonts count="16" x14ac:knownFonts="1">
    <font>
      <sz val="12"/>
      <color theme="1"/>
      <name val="Calibri"/>
      <family val="2"/>
      <scheme val="minor"/>
    </font>
    <font>
      <sz val="12"/>
      <color theme="1"/>
      <name val="Calibri"/>
      <family val="2"/>
      <scheme val="minor"/>
    </font>
    <font>
      <sz val="16"/>
      <color theme="1"/>
      <name val="Arial"/>
      <family val="2"/>
    </font>
    <font>
      <b/>
      <sz val="16"/>
      <color theme="1"/>
      <name val="Arial"/>
      <family val="2"/>
    </font>
    <font>
      <b/>
      <sz val="11"/>
      <color theme="1"/>
      <name val="Calibri"/>
      <family val="2"/>
      <scheme val="minor"/>
    </font>
    <font>
      <b/>
      <sz val="11"/>
      <color theme="1"/>
      <name val="Arial"/>
      <family val="2"/>
    </font>
    <font>
      <sz val="16"/>
      <color theme="1"/>
      <name val="Calibri"/>
      <family val="2"/>
      <scheme val="minor"/>
    </font>
    <font>
      <b/>
      <sz val="16"/>
      <color theme="1"/>
      <name val="Calibri"/>
      <family val="2"/>
      <scheme val="minor"/>
    </font>
    <font>
      <sz val="10"/>
      <color rgb="FF000000"/>
      <name val="Tahoma"/>
      <family val="2"/>
    </font>
    <font>
      <b/>
      <sz val="10"/>
      <color rgb="FF000000"/>
      <name val="Tahoma"/>
      <family val="2"/>
    </font>
    <font>
      <sz val="10"/>
      <color theme="1"/>
      <name val="Calibri"/>
      <family val="2"/>
      <scheme val="minor"/>
    </font>
    <font>
      <sz val="12"/>
      <color theme="0"/>
      <name val="Arial"/>
      <family val="2"/>
    </font>
    <font>
      <sz val="12"/>
      <color theme="1"/>
      <name val="Arial"/>
      <family val="2"/>
    </font>
    <font>
      <sz val="12"/>
      <color rgb="FFFF0000"/>
      <name val="Arial"/>
      <family val="2"/>
    </font>
    <font>
      <b/>
      <sz val="14"/>
      <color theme="1"/>
      <name val="Calibri"/>
      <family val="2"/>
      <scheme val="minor"/>
    </font>
    <font>
      <u/>
      <sz val="10"/>
      <color theme="1"/>
      <name val="Calibri (Textkörper)"/>
    </font>
  </fonts>
  <fills count="8">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slantDashDot">
        <color theme="1"/>
      </top>
      <bottom style="thin">
        <color indexed="64"/>
      </bottom>
      <diagonal/>
    </border>
    <border>
      <left style="thin">
        <color indexed="64"/>
      </left>
      <right style="thin">
        <color indexed="64"/>
      </right>
      <top style="thin">
        <color indexed="64"/>
      </top>
      <bottom style="slantDashDot">
        <color theme="1"/>
      </bottom>
      <diagonal/>
    </border>
    <border>
      <left style="thin">
        <color indexed="64"/>
      </left>
      <right style="thin">
        <color indexed="64"/>
      </right>
      <top style="slantDashDot">
        <color theme="1"/>
      </top>
      <bottom style="double">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bottom style="slantDashDot">
        <color theme="1"/>
      </bottom>
      <diagonal/>
    </border>
    <border>
      <left style="thick">
        <color indexed="64"/>
      </left>
      <right style="thin">
        <color indexed="64"/>
      </right>
      <top style="slantDashDot">
        <color theme="1"/>
      </top>
      <bottom style="thick">
        <color indexed="64"/>
      </bottom>
      <diagonal/>
    </border>
    <border>
      <left style="thin">
        <color indexed="64"/>
      </left>
      <right style="thin">
        <color indexed="64"/>
      </right>
      <top style="slantDashDot">
        <color theme="1"/>
      </top>
      <bottom style="thick">
        <color indexed="64"/>
      </bottom>
      <diagonal/>
    </border>
    <border>
      <left style="thick">
        <color indexed="64"/>
      </left>
      <right/>
      <top style="thick">
        <color indexed="64"/>
      </top>
      <bottom/>
      <diagonal/>
    </border>
    <border>
      <left/>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top/>
      <bottom/>
      <diagonal/>
    </border>
    <border>
      <left style="thin">
        <color indexed="64"/>
      </left>
      <right style="thick">
        <color indexed="64"/>
      </right>
      <top style="slantDashDot">
        <color theme="1"/>
      </top>
      <bottom style="thin">
        <color indexed="64"/>
      </bottom>
      <diagonal/>
    </border>
    <border>
      <left style="thin">
        <color indexed="64"/>
      </left>
      <right style="thick">
        <color indexed="64"/>
      </right>
      <top style="thin">
        <color indexed="64"/>
      </top>
      <bottom style="slantDashDot">
        <color theme="1"/>
      </bottom>
      <diagonal/>
    </border>
    <border>
      <left style="thick">
        <color indexed="64"/>
      </left>
      <right style="thin">
        <color indexed="64"/>
      </right>
      <top style="slantDashDot">
        <color theme="1"/>
      </top>
      <bottom style="double">
        <color indexed="64"/>
      </bottom>
      <diagonal/>
    </border>
    <border>
      <left style="thin">
        <color indexed="64"/>
      </left>
      <right style="thick">
        <color indexed="64"/>
      </right>
      <top style="slantDashDot">
        <color theme="1"/>
      </top>
      <bottom style="double">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89">
    <xf numFmtId="0" fontId="0" fillId="0" borderId="0" xfId="0"/>
    <xf numFmtId="44" fontId="2" fillId="0" borderId="1" xfId="1" applyFont="1" applyBorder="1"/>
    <xf numFmtId="0" fontId="3" fillId="0" borderId="1" xfId="0" applyFont="1" applyBorder="1"/>
    <xf numFmtId="44" fontId="0" fillId="0" borderId="0" xfId="0" applyNumberFormat="1"/>
    <xf numFmtId="0" fontId="0" fillId="0" borderId="1" xfId="0" applyBorder="1"/>
    <xf numFmtId="44" fontId="0" fillId="0" borderId="1" xfId="0" applyNumberFormat="1" applyBorder="1"/>
    <xf numFmtId="0" fontId="4" fillId="0" borderId="0" xfId="0" applyFont="1"/>
    <xf numFmtId="0" fontId="5" fillId="2" borderId="1" xfId="0" applyFont="1" applyFill="1" applyBorder="1" applyAlignment="1">
      <alignment horizontal="center" wrapText="1"/>
    </xf>
    <xf numFmtId="0" fontId="5" fillId="2" borderId="1" xfId="0" applyFont="1" applyFill="1" applyBorder="1" applyAlignment="1">
      <alignment horizontal="center"/>
    </xf>
    <xf numFmtId="10" fontId="5" fillId="2" borderId="1" xfId="0" applyNumberFormat="1" applyFont="1" applyFill="1" applyBorder="1" applyAlignment="1">
      <alignment horizontal="center"/>
    </xf>
    <xf numFmtId="10" fontId="5" fillId="3" borderId="1" xfId="0" applyNumberFormat="1" applyFont="1" applyFill="1" applyBorder="1" applyAlignment="1">
      <alignment horizontal="center"/>
    </xf>
    <xf numFmtId="9" fontId="0" fillId="0" borderId="1" xfId="0" applyNumberFormat="1" applyBorder="1"/>
    <xf numFmtId="0" fontId="6" fillId="0" borderId="0" xfId="0" applyFont="1"/>
    <xf numFmtId="44" fontId="0" fillId="0" borderId="2" xfId="0" applyNumberFormat="1" applyBorder="1"/>
    <xf numFmtId="164" fontId="0" fillId="0" borderId="0" xfId="0" applyNumberFormat="1"/>
    <xf numFmtId="165" fontId="0" fillId="0" borderId="0" xfId="0" applyNumberFormat="1"/>
    <xf numFmtId="165" fontId="0" fillId="0" borderId="2" xfId="0" applyNumberFormat="1" applyBorder="1"/>
    <xf numFmtId="10" fontId="6" fillId="0" borderId="0" xfId="0" applyNumberFormat="1" applyFont="1"/>
    <xf numFmtId="0" fontId="10" fillId="0" borderId="4" xfId="0" applyFont="1" applyBorder="1"/>
    <xf numFmtId="0" fontId="10" fillId="0" borderId="0" xfId="0" applyFont="1"/>
    <xf numFmtId="10" fontId="10" fillId="6" borderId="4" xfId="0" applyNumberFormat="1" applyFont="1" applyFill="1" applyBorder="1"/>
    <xf numFmtId="0" fontId="12" fillId="2" borderId="3" xfId="0" applyFont="1" applyFill="1" applyBorder="1" applyAlignment="1">
      <alignment horizontal="center" wrapText="1"/>
    </xf>
    <xf numFmtId="0" fontId="12" fillId="2" borderId="3" xfId="0" applyFont="1" applyFill="1" applyBorder="1" applyAlignment="1">
      <alignment horizontal="center"/>
    </xf>
    <xf numFmtId="0" fontId="0" fillId="0" borderId="3" xfId="0" applyBorder="1" applyAlignment="1">
      <alignment wrapText="1"/>
    </xf>
    <xf numFmtId="0" fontId="0" fillId="0" borderId="5" xfId="0" applyBorder="1" applyAlignment="1">
      <alignment horizontal="left" indent="1"/>
    </xf>
    <xf numFmtId="0" fontId="0" fillId="0" borderId="1" xfId="0" applyBorder="1" applyAlignment="1">
      <alignment horizontal="left" indent="1"/>
    </xf>
    <xf numFmtId="0" fontId="0" fillId="0" borderId="6" xfId="0" applyBorder="1" applyAlignment="1">
      <alignment horizontal="left" indent="1"/>
    </xf>
    <xf numFmtId="0" fontId="0" fillId="0" borderId="7" xfId="0" applyBorder="1"/>
    <xf numFmtId="10" fontId="0" fillId="5" borderId="3" xfId="0" applyNumberFormat="1" applyFill="1" applyBorder="1"/>
    <xf numFmtId="10" fontId="0" fillId="5" borderId="5" xfId="0" applyNumberFormat="1" applyFill="1" applyBorder="1"/>
    <xf numFmtId="10" fontId="0" fillId="5" borderId="1" xfId="0" applyNumberFormat="1" applyFill="1" applyBorder="1"/>
    <xf numFmtId="10" fontId="0" fillId="5" borderId="6" xfId="0" applyNumberFormat="1" applyFill="1" applyBorder="1"/>
    <xf numFmtId="10" fontId="0" fillId="5" borderId="7" xfId="0" applyNumberFormat="1" applyFill="1" applyBorder="1"/>
    <xf numFmtId="10" fontId="0" fillId="6" borderId="3" xfId="0" applyNumberFormat="1" applyFill="1" applyBorder="1"/>
    <xf numFmtId="0" fontId="0" fillId="0" borderId="1" xfId="0" applyBorder="1" applyAlignment="1">
      <alignment horizontal="left" indent="2"/>
    </xf>
    <xf numFmtId="10" fontId="0" fillId="6" borderId="1" xfId="0" applyNumberFormat="1" applyFill="1" applyBorder="1"/>
    <xf numFmtId="0" fontId="0" fillId="0" borderId="8" xfId="0" applyBorder="1"/>
    <xf numFmtId="0" fontId="0" fillId="0" borderId="9" xfId="0" applyBorder="1"/>
    <xf numFmtId="10" fontId="0" fillId="6" borderId="14" xfId="0" applyNumberFormat="1" applyFill="1" applyBorder="1"/>
    <xf numFmtId="0" fontId="0" fillId="0" borderId="17" xfId="0" applyBorder="1" applyAlignment="1">
      <alignment horizontal="left" indent="2"/>
    </xf>
    <xf numFmtId="10" fontId="0" fillId="6" borderId="17" xfId="0" applyNumberFormat="1" applyFill="1" applyBorder="1"/>
    <xf numFmtId="10" fontId="0" fillId="6" borderId="18" xfId="0" applyNumberFormat="1" applyFill="1" applyBorder="1"/>
    <xf numFmtId="0" fontId="0" fillId="0" borderId="2" xfId="0" applyBorder="1"/>
    <xf numFmtId="2" fontId="0" fillId="0" borderId="2" xfId="0" applyNumberFormat="1" applyBorder="1"/>
    <xf numFmtId="10" fontId="0" fillId="6" borderId="19" xfId="0" applyNumberFormat="1" applyFill="1" applyBorder="1"/>
    <xf numFmtId="0" fontId="0" fillId="0" borderId="21" xfId="0" applyBorder="1"/>
    <xf numFmtId="0" fontId="0" fillId="0" borderId="22" xfId="0" applyBorder="1"/>
    <xf numFmtId="0" fontId="7" fillId="4" borderId="23" xfId="0" applyFont="1" applyFill="1" applyBorder="1"/>
    <xf numFmtId="0" fontId="0" fillId="0" borderId="17" xfId="0" applyBorder="1"/>
    <xf numFmtId="0" fontId="14" fillId="4" borderId="24" xfId="0" applyFont="1" applyFill="1" applyBorder="1"/>
    <xf numFmtId="42" fontId="0" fillId="0" borderId="1" xfId="0" applyNumberFormat="1" applyBorder="1"/>
    <xf numFmtId="42" fontId="0" fillId="0" borderId="14" xfId="0" applyNumberFormat="1" applyBorder="1"/>
    <xf numFmtId="42" fontId="0" fillId="0" borderId="17" xfId="0" applyNumberFormat="1" applyBorder="1"/>
    <xf numFmtId="42" fontId="0" fillId="0" borderId="18" xfId="0" applyNumberFormat="1" applyBorder="1"/>
    <xf numFmtId="5" fontId="0" fillId="7" borderId="1" xfId="0" applyNumberFormat="1" applyFill="1" applyBorder="1"/>
    <xf numFmtId="5" fontId="0" fillId="7" borderId="14" xfId="0" applyNumberFormat="1" applyFill="1" applyBorder="1"/>
    <xf numFmtId="5" fontId="0" fillId="7" borderId="17" xfId="0" applyNumberFormat="1" applyFill="1" applyBorder="1"/>
    <xf numFmtId="5" fontId="0" fillId="7" borderId="18" xfId="0" applyNumberFormat="1" applyFill="1" applyBorder="1"/>
    <xf numFmtId="0" fontId="0" fillId="0" borderId="23" xfId="0" applyBorder="1"/>
    <xf numFmtId="0" fontId="0" fillId="0" borderId="24" xfId="0" applyBorder="1"/>
    <xf numFmtId="0" fontId="11" fillId="0" borderId="27" xfId="0" applyFont="1" applyBorder="1" applyAlignment="1">
      <alignment horizontal="justify" vertical="center"/>
    </xf>
    <xf numFmtId="0" fontId="11" fillId="0" borderId="0" xfId="0" applyFont="1" applyAlignment="1">
      <alignment horizontal="justify" vertical="center"/>
    </xf>
    <xf numFmtId="0" fontId="12" fillId="2" borderId="19" xfId="0" applyFont="1" applyFill="1" applyBorder="1" applyAlignment="1">
      <alignment horizontal="center" wrapText="1"/>
    </xf>
    <xf numFmtId="10" fontId="0" fillId="5" borderId="19" xfId="0" applyNumberFormat="1" applyFill="1" applyBorder="1"/>
    <xf numFmtId="10" fontId="0" fillId="5" borderId="28" xfId="0" applyNumberFormat="1" applyFill="1" applyBorder="1"/>
    <xf numFmtId="10" fontId="0" fillId="5" borderId="14" xfId="0" applyNumberFormat="1" applyFill="1" applyBorder="1"/>
    <xf numFmtId="10" fontId="0" fillId="5" borderId="29" xfId="0" applyNumberFormat="1" applyFill="1" applyBorder="1"/>
    <xf numFmtId="0" fontId="0" fillId="0" borderId="30" xfId="0" applyBorder="1" applyAlignment="1">
      <alignment horizontal="center"/>
    </xf>
    <xf numFmtId="10" fontId="0" fillId="5" borderId="31" xfId="0" applyNumberFormat="1" applyFill="1" applyBorder="1"/>
    <xf numFmtId="0" fontId="0" fillId="0" borderId="32" xfId="0" applyBorder="1" applyAlignment="1">
      <alignment horizontal="center"/>
    </xf>
    <xf numFmtId="10" fontId="10" fillId="6" borderId="33" xfId="0" applyNumberFormat="1" applyFont="1" applyFill="1" applyBorder="1"/>
    <xf numFmtId="0" fontId="0" fillId="0" borderId="26" xfId="0" applyBorder="1" applyAlignment="1">
      <alignment horizontal="center"/>
    </xf>
    <xf numFmtId="0" fontId="10" fillId="0" borderId="17" xfId="0" applyFont="1" applyBorder="1"/>
    <xf numFmtId="10" fontId="10" fillId="6" borderId="17" xfId="0" applyNumberFormat="1" applyFont="1" applyFill="1" applyBorder="1"/>
    <xf numFmtId="10" fontId="10" fillId="6" borderId="18" xfId="0" applyNumberFormat="1" applyFont="1" applyFill="1" applyBorder="1"/>
    <xf numFmtId="0" fontId="0" fillId="0" borderId="1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0" fillId="0" borderId="9" xfId="0" applyFont="1" applyBorder="1" applyAlignment="1">
      <alignment horizontal="center"/>
    </xf>
    <xf numFmtId="0" fontId="10" fillId="0" borderId="25" xfId="0" applyFont="1" applyBorder="1" applyAlignment="1">
      <alignment horizontal="center"/>
    </xf>
    <xf numFmtId="10" fontId="10" fillId="0" borderId="10" xfId="0" applyNumberFormat="1" applyFont="1" applyBorder="1" applyAlignment="1">
      <alignment horizontal="center" wrapText="1"/>
    </xf>
    <xf numFmtId="10" fontId="10" fillId="0" borderId="11" xfId="0" applyNumberFormat="1" applyFont="1" applyBorder="1" applyAlignment="1">
      <alignment horizontal="center"/>
    </xf>
    <xf numFmtId="10" fontId="10" fillId="0" borderId="12" xfId="0" applyNumberFormat="1" applyFont="1" applyBorder="1" applyAlignment="1">
      <alignment horizontal="center"/>
    </xf>
    <xf numFmtId="2" fontId="10" fillId="0" borderId="10" xfId="0" applyNumberFormat="1" applyFont="1" applyBorder="1" applyAlignment="1">
      <alignment horizontal="center"/>
    </xf>
    <xf numFmtId="2" fontId="10" fillId="0" borderId="11" xfId="0" applyNumberFormat="1" applyFont="1" applyBorder="1" applyAlignment="1">
      <alignment horizontal="center"/>
    </xf>
    <xf numFmtId="2" fontId="10" fillId="0" borderId="12" xfId="0" applyNumberFormat="1" applyFont="1" applyBorder="1" applyAlignment="1">
      <alignment horizontal="center"/>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Tobias Gros" id="{5243E69B-4483-DB42-B9B8-D7D160E2F5AD}" userId="S::Gros@BernzenPartner.onmicrosoft.com::d1f76778-637b-4738-8150-90b958a18ee5"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3" dT="2023-11-30T09:24:29.77" personId="{5243E69B-4483-DB42-B9B8-D7D160E2F5AD}" id="{8FA21855-6E99-6240-B596-7730A7A525C7}">
    <text xml:space="preserve">Vorläufige Zahlen (auch unten Q1a bis Q4) im Sinne einer Abschlagszahlungslogik auf erwartete Anpassung. Nach Tarifabschluss erfolgt Verabredung zur Umsetzung des Tarifabschlusses bezogen auf die Werte hier (unter Berücksichtigung der Wirkung der Abschlagswerte) </text>
  </threadedComment>
  <threadedComment ref="D3" dT="2023-11-30T09:21:04.99" personId="{5243E69B-4483-DB42-B9B8-D7D160E2F5AD}" id="{378D8DDC-3747-B345-AB42-30DB2C5C4C93}">
    <text xml:space="preserve">Vorläufige Zahlen (auch unten Q1a bis Q4) im Sinne einer Abschlagszahlungslogik auf erwartete Anpassung. Nach Tarifabschluss erfolgt Verabredung zur Umsetzung des Tarifabschlusses bezogen auf die Werte hier (unter Berücksichtigung der Wirkung der Abschlagswerte) </text>
  </threadedComment>
  <threadedComment ref="E3" dT="2023-11-30T09:20:54.31" personId="{5243E69B-4483-DB42-B9B8-D7D160E2F5AD}" id="{532FE1C6-F6A7-F942-A5F7-5472E7C3FEC6}">
    <text xml:space="preserve">Vorläufige Zahlen (auch unten Q1a bis Q4) im Sinne einer Abschlagszahlungslogik auf erwartete Anpassung. Nach Tarifabschluss erfolgt Verabredung zur Umsetzung des Tarifabschlusses bezogen auf die Werte hier (unter Berücksichtigung der Wirkung der Abschlagswerte) </text>
  </threadedComment>
  <threadedComment ref="F3" dT="2023-11-30T09:20:04.01" personId="{5243E69B-4483-DB42-B9B8-D7D160E2F5AD}" id="{F5BE31DB-5C6E-994C-958E-2F35D2EA35BB}">
    <text xml:space="preserve">Vorläufige Zahlen (auch unten Q1a bis Q4) im Sinne einer Abschlagszahlungslogik auf erwartete Anpassung. Nach Tarifabschluss erfolgt Verabredung zur Umsetzung des Tarifabschlusses bezogen auf die Werte hier (unter Berücksichtigung der Wirkung der Abschlagswerte) </text>
  </threadedComment>
</ThreadedComment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CCB87-9393-044A-A14D-22F0CF7E4AF7}">
  <dimension ref="B2:Q14"/>
  <sheetViews>
    <sheetView topLeftCell="H5" zoomScale="230" zoomScaleNormal="230" workbookViewId="0">
      <selection activeCell="H8" sqref="H8"/>
    </sheetView>
  </sheetViews>
  <sheetFormatPr baseColWidth="10" defaultRowHeight="16" x14ac:dyDescent="0.2"/>
  <cols>
    <col min="2" max="2" width="6.6640625" bestFit="1" customWidth="1"/>
    <col min="3" max="3" width="17.5" bestFit="1" customWidth="1"/>
    <col min="4" max="6" width="12" bestFit="1" customWidth="1"/>
    <col min="7" max="7" width="2.83203125" customWidth="1"/>
    <col min="8" max="8" width="11" bestFit="1" customWidth="1"/>
    <col min="12" max="12" width="3" customWidth="1"/>
    <col min="13" max="13" width="17.5" bestFit="1" customWidth="1"/>
    <col min="14" max="15" width="12" bestFit="1" customWidth="1"/>
    <col min="16" max="16" width="13" bestFit="1" customWidth="1"/>
  </cols>
  <sheetData>
    <row r="2" spans="2:17" x14ac:dyDescent="0.2">
      <c r="H2" s="4">
        <v>7.31</v>
      </c>
      <c r="I2" s="11">
        <v>0.5</v>
      </c>
      <c r="J2" s="4">
        <f>H2*I2</f>
        <v>3.6549999999999998</v>
      </c>
    </row>
    <row r="3" spans="2:17" x14ac:dyDescent="0.2">
      <c r="H3" s="4">
        <v>5.7</v>
      </c>
      <c r="I3" s="11">
        <v>0.5</v>
      </c>
      <c r="J3" s="4">
        <f>H3*I3</f>
        <v>2.85</v>
      </c>
    </row>
    <row r="4" spans="2:17" x14ac:dyDescent="0.2">
      <c r="H4" s="4"/>
      <c r="I4" s="4"/>
      <c r="J4" s="4">
        <f>J2+J3</f>
        <v>6.5049999999999999</v>
      </c>
    </row>
    <row r="6" spans="2:17" s="6" customFormat="1" ht="31" x14ac:dyDescent="0.2">
      <c r="C6" s="7"/>
      <c r="D6" s="7" t="s">
        <v>7</v>
      </c>
      <c r="E6" s="7" t="s">
        <v>8</v>
      </c>
      <c r="F6" s="7"/>
      <c r="H6" s="7" t="s">
        <v>6</v>
      </c>
      <c r="I6" s="7" t="s">
        <v>9</v>
      </c>
      <c r="J6" s="7" t="s">
        <v>10</v>
      </c>
      <c r="K6" s="7" t="s">
        <v>11</v>
      </c>
      <c r="M6" s="7"/>
      <c r="N6" s="7" t="s">
        <v>7</v>
      </c>
      <c r="O6" s="7" t="s">
        <v>8</v>
      </c>
      <c r="P6" s="7"/>
    </row>
    <row r="7" spans="2:17" s="6" customFormat="1" ht="15" x14ac:dyDescent="0.2">
      <c r="C7" s="8"/>
      <c r="D7" s="9">
        <v>0.2</v>
      </c>
      <c r="E7" s="9">
        <v>0.15</v>
      </c>
      <c r="F7" s="8"/>
      <c r="H7" s="10">
        <v>6.5049999999999997E-2</v>
      </c>
      <c r="I7" s="10">
        <v>6.6000000000000003E-2</v>
      </c>
      <c r="J7" s="8"/>
      <c r="K7" s="8"/>
      <c r="M7" s="8"/>
      <c r="N7" s="9">
        <v>0.2</v>
      </c>
      <c r="O7" s="9">
        <v>0.15</v>
      </c>
      <c r="P7" s="8"/>
    </row>
    <row r="8" spans="2:17" ht="20" x14ac:dyDescent="0.2">
      <c r="B8" s="2" t="s">
        <v>1</v>
      </c>
      <c r="C8" s="1">
        <v>72000</v>
      </c>
      <c r="D8" s="5">
        <f>C8*20%</f>
        <v>14400</v>
      </c>
      <c r="E8" s="5">
        <f>(C8+D8)*15%</f>
        <v>12960</v>
      </c>
      <c r="F8" s="5">
        <f>SUM(C8:E8)</f>
        <v>99360</v>
      </c>
      <c r="H8" s="5">
        <f>(C8+D8)*$H$7</f>
        <v>5620.32</v>
      </c>
      <c r="I8" s="5">
        <f>E8*$I$7</f>
        <v>855.36</v>
      </c>
      <c r="J8" s="5">
        <f>H8+I8</f>
        <v>6475.6799999999994</v>
      </c>
      <c r="K8" s="4">
        <f>J8*100/F8</f>
        <v>6.5173913043478251</v>
      </c>
      <c r="M8" s="1">
        <f>C8+C8*K8%</f>
        <v>76692.521739130432</v>
      </c>
      <c r="N8" s="5">
        <f>M8*20%</f>
        <v>15338.504347826087</v>
      </c>
      <c r="O8" s="5">
        <f>(M8+N8)*15%</f>
        <v>13804.653913043478</v>
      </c>
      <c r="P8" s="5">
        <f>SUM(M8:O8)</f>
        <v>105835.68000000001</v>
      </c>
      <c r="Q8" s="3">
        <f>P8-F8</f>
        <v>6475.6800000000076</v>
      </c>
    </row>
    <row r="9" spans="2:17" ht="20" x14ac:dyDescent="0.2">
      <c r="B9" s="2" t="s">
        <v>2</v>
      </c>
      <c r="C9" s="1">
        <v>63000</v>
      </c>
      <c r="D9" s="5">
        <f t="shared" ref="D9:D12" si="0">C9*20%</f>
        <v>12600</v>
      </c>
      <c r="E9" s="5">
        <f t="shared" ref="E9:E12" si="1">(C9+D9)*15%</f>
        <v>11340</v>
      </c>
      <c r="F9" s="5">
        <f t="shared" ref="F9:F12" si="2">SUM(C9:E9)</f>
        <v>86940</v>
      </c>
      <c r="H9" s="5">
        <f t="shared" ref="H9:H12" si="3">(C9+D9)*$H$7</f>
        <v>4917.78</v>
      </c>
      <c r="I9" s="5">
        <f t="shared" ref="I9:I12" si="4">E9*$I$7</f>
        <v>748.44</v>
      </c>
      <c r="J9" s="5">
        <f t="shared" ref="J9:J12" si="5">H9+I9</f>
        <v>5666.2199999999993</v>
      </c>
      <c r="K9" s="4">
        <f t="shared" ref="K9:K12" si="6">J9*100/F9</f>
        <v>6.5173913043478251</v>
      </c>
      <c r="M9" s="1">
        <f t="shared" ref="M9:M12" si="7">C9+C9*K9%</f>
        <v>67105.956521739135</v>
      </c>
      <c r="N9" s="5">
        <f t="shared" ref="N9:N12" si="8">M9*20%</f>
        <v>13421.191304347827</v>
      </c>
      <c r="O9" s="5">
        <f t="shared" ref="O9:O12" si="9">(M9+N9)*15%</f>
        <v>12079.072173913044</v>
      </c>
      <c r="P9" s="5">
        <f t="shared" ref="P9:P12" si="10">SUM(M9:O9)</f>
        <v>92606.22</v>
      </c>
      <c r="Q9" s="3">
        <f t="shared" ref="Q9:Q12" si="11">P9-F9</f>
        <v>5666.2200000000012</v>
      </c>
    </row>
    <row r="10" spans="2:17" ht="20" x14ac:dyDescent="0.2">
      <c r="B10" s="2" t="s">
        <v>3</v>
      </c>
      <c r="C10" s="1">
        <v>62000</v>
      </c>
      <c r="D10" s="5">
        <f t="shared" si="0"/>
        <v>12400</v>
      </c>
      <c r="E10" s="5">
        <f t="shared" si="1"/>
        <v>11160</v>
      </c>
      <c r="F10" s="5">
        <f t="shared" si="2"/>
        <v>85560</v>
      </c>
      <c r="H10" s="5">
        <f t="shared" si="3"/>
        <v>4839.7199999999993</v>
      </c>
      <c r="I10" s="5">
        <f t="shared" si="4"/>
        <v>736.56000000000006</v>
      </c>
      <c r="J10" s="5">
        <f t="shared" si="5"/>
        <v>5576.28</v>
      </c>
      <c r="K10" s="4">
        <f t="shared" si="6"/>
        <v>6.517391304347826</v>
      </c>
      <c r="M10" s="1">
        <f t="shared" si="7"/>
        <v>66040.782608695648</v>
      </c>
      <c r="N10" s="5">
        <f t="shared" si="8"/>
        <v>13208.156521739131</v>
      </c>
      <c r="O10" s="5">
        <f t="shared" si="9"/>
        <v>11887.340869565216</v>
      </c>
      <c r="P10" s="5">
        <f t="shared" si="10"/>
        <v>91136.28</v>
      </c>
      <c r="Q10" s="3">
        <f t="shared" si="11"/>
        <v>5576.2799999999988</v>
      </c>
    </row>
    <row r="11" spans="2:17" ht="20" x14ac:dyDescent="0.2">
      <c r="B11" s="2" t="s">
        <v>4</v>
      </c>
      <c r="C11" s="1">
        <v>51000</v>
      </c>
      <c r="D11" s="5">
        <f t="shared" si="0"/>
        <v>10200</v>
      </c>
      <c r="E11" s="5">
        <f t="shared" si="1"/>
        <v>9180</v>
      </c>
      <c r="F11" s="5">
        <f t="shared" si="2"/>
        <v>70380</v>
      </c>
      <c r="H11" s="5">
        <f t="shared" si="3"/>
        <v>3981.06</v>
      </c>
      <c r="I11" s="5">
        <f t="shared" si="4"/>
        <v>605.88</v>
      </c>
      <c r="J11" s="5">
        <f t="shared" si="5"/>
        <v>4586.9399999999996</v>
      </c>
      <c r="K11" s="4">
        <f t="shared" si="6"/>
        <v>6.5173913043478251</v>
      </c>
      <c r="M11" s="1">
        <f t="shared" si="7"/>
        <v>54323.869565217392</v>
      </c>
      <c r="N11" s="5">
        <f t="shared" si="8"/>
        <v>10864.773913043478</v>
      </c>
      <c r="O11" s="5">
        <f t="shared" si="9"/>
        <v>9778.2965217391302</v>
      </c>
      <c r="P11" s="5">
        <f t="shared" si="10"/>
        <v>74966.94</v>
      </c>
      <c r="Q11" s="3">
        <f t="shared" si="11"/>
        <v>4586.9400000000023</v>
      </c>
    </row>
    <row r="12" spans="2:17" ht="20" x14ac:dyDescent="0.2">
      <c r="B12" s="2" t="s">
        <v>5</v>
      </c>
      <c r="C12" s="1">
        <v>43000</v>
      </c>
      <c r="D12" s="5">
        <f t="shared" si="0"/>
        <v>8600</v>
      </c>
      <c r="E12" s="5">
        <f t="shared" si="1"/>
        <v>7740</v>
      </c>
      <c r="F12" s="5">
        <f t="shared" si="2"/>
        <v>59340</v>
      </c>
      <c r="H12" s="5">
        <f t="shared" si="3"/>
        <v>3356.58</v>
      </c>
      <c r="I12" s="5">
        <f t="shared" si="4"/>
        <v>510.84000000000003</v>
      </c>
      <c r="J12" s="5">
        <f t="shared" si="5"/>
        <v>3867.42</v>
      </c>
      <c r="K12" s="4">
        <f t="shared" si="6"/>
        <v>6.517391304347826</v>
      </c>
      <c r="M12" s="1">
        <f t="shared" si="7"/>
        <v>45802.478260869568</v>
      </c>
      <c r="N12" s="5">
        <f t="shared" si="8"/>
        <v>9160.4956521739132</v>
      </c>
      <c r="O12" s="5">
        <f t="shared" si="9"/>
        <v>8244.4460869565228</v>
      </c>
      <c r="P12" s="5">
        <f t="shared" si="10"/>
        <v>63207.420000000006</v>
      </c>
      <c r="Q12" s="3">
        <f t="shared" si="11"/>
        <v>3867.4200000000055</v>
      </c>
    </row>
    <row r="13" spans="2:17" x14ac:dyDescent="0.2">
      <c r="H13" s="15">
        <v>0.86956449999999996</v>
      </c>
      <c r="I13" s="16">
        <f>15/115</f>
        <v>0.13043478260869565</v>
      </c>
      <c r="J13" s="13"/>
    </row>
    <row r="14" spans="2:17" x14ac:dyDescent="0.2">
      <c r="H14" s="14">
        <f>H7*H13</f>
        <v>5.6565170724999995E-2</v>
      </c>
      <c r="I14" s="14">
        <f>I7*I13</f>
        <v>8.6086956521739134E-3</v>
      </c>
      <c r="J14" s="15">
        <f>H14+I14</f>
        <v>6.5173866377173914E-2</v>
      </c>
    </row>
  </sheetData>
  <pageMargins left="0.7" right="0.7" top="0.78740157499999996" bottom="0.78740157499999996"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09357-87EE-0749-B18F-9F5DE0FDC0D4}">
  <sheetPr>
    <pageSetUpPr fitToPage="1"/>
  </sheetPr>
  <dimension ref="A1:W50"/>
  <sheetViews>
    <sheetView tabSelected="1" zoomScale="170" zoomScaleNormal="170" workbookViewId="0">
      <pane xSplit="2" ySplit="2" topLeftCell="C3" activePane="bottomRight" state="frozen"/>
      <selection pane="topRight" activeCell="C1" sqref="C1"/>
      <selection pane="bottomLeft" activeCell="A3" sqref="A3"/>
      <selection pane="bottomRight" activeCell="D51" sqref="D51"/>
    </sheetView>
  </sheetViews>
  <sheetFormatPr baseColWidth="10" defaultRowHeight="16" x14ac:dyDescent="0.2"/>
  <cols>
    <col min="1" max="1" width="6.5" customWidth="1"/>
    <col min="2" max="2" width="29" customWidth="1"/>
    <col min="3" max="12" width="10" customWidth="1"/>
  </cols>
  <sheetData>
    <row r="1" spans="1:23" ht="17" thickTop="1" x14ac:dyDescent="0.2">
      <c r="A1" s="58"/>
      <c r="B1" s="59"/>
      <c r="C1" s="78" t="s">
        <v>37</v>
      </c>
      <c r="D1" s="78"/>
      <c r="E1" s="78"/>
      <c r="F1" s="78"/>
      <c r="G1" s="78"/>
      <c r="H1" s="78"/>
      <c r="I1" s="78"/>
      <c r="J1" s="78"/>
      <c r="K1" s="78"/>
      <c r="L1" s="79"/>
    </row>
    <row r="2" spans="1:23" ht="85" x14ac:dyDescent="0.2">
      <c r="A2" s="60"/>
      <c r="B2" s="61" t="s">
        <v>12</v>
      </c>
      <c r="C2" s="21" t="s">
        <v>13</v>
      </c>
      <c r="D2" s="21" t="s">
        <v>14</v>
      </c>
      <c r="E2" s="21" t="s">
        <v>15</v>
      </c>
      <c r="F2" s="21" t="s">
        <v>0</v>
      </c>
      <c r="G2" s="22" t="s">
        <v>16</v>
      </c>
      <c r="H2" s="21" t="s">
        <v>45</v>
      </c>
      <c r="I2" s="21" t="s">
        <v>44</v>
      </c>
      <c r="J2" s="22" t="s">
        <v>18</v>
      </c>
      <c r="K2" s="21" t="s">
        <v>25</v>
      </c>
      <c r="L2" s="62" t="s">
        <v>19</v>
      </c>
    </row>
    <row r="3" spans="1:23" ht="35" thickBot="1" x14ac:dyDescent="0.25">
      <c r="A3" s="86" t="s">
        <v>27</v>
      </c>
      <c r="B3" s="23" t="s">
        <v>24</v>
      </c>
      <c r="C3" s="28">
        <v>0.03</v>
      </c>
      <c r="D3" s="28">
        <v>0.03</v>
      </c>
      <c r="E3" s="28">
        <v>0.03</v>
      </c>
      <c r="F3" s="28">
        <v>0.03</v>
      </c>
      <c r="G3" s="28">
        <v>4.4600000000000001E-2</v>
      </c>
      <c r="H3" s="28">
        <v>3.3599999999999998E-2</v>
      </c>
      <c r="I3" s="28">
        <v>0</v>
      </c>
      <c r="J3" s="28">
        <v>3.5299999999999998E-2</v>
      </c>
      <c r="K3" s="28">
        <v>6.5049999999999997E-2</v>
      </c>
      <c r="L3" s="28">
        <v>6.5199999999999994E-2</v>
      </c>
    </row>
    <row r="4" spans="1:23" x14ac:dyDescent="0.2">
      <c r="A4" s="87"/>
      <c r="B4" s="24" t="s">
        <v>1</v>
      </c>
      <c r="C4" s="29">
        <v>0.06</v>
      </c>
      <c r="D4" s="29">
        <v>0.03</v>
      </c>
      <c r="E4" s="29">
        <v>0.03</v>
      </c>
      <c r="F4" s="29">
        <v>0.03</v>
      </c>
      <c r="G4" s="29">
        <v>4.4600000000000001E-2</v>
      </c>
      <c r="H4" s="29">
        <v>3.3599999999999998E-2</v>
      </c>
      <c r="I4" s="29">
        <v>0</v>
      </c>
      <c r="J4" s="29">
        <v>3.5299999999999998E-2</v>
      </c>
      <c r="K4" s="29">
        <v>6.5049999999999997E-2</v>
      </c>
      <c r="L4" s="29">
        <v>6.5199999999999994E-2</v>
      </c>
    </row>
    <row r="5" spans="1:23" x14ac:dyDescent="0.2">
      <c r="A5" s="87"/>
      <c r="B5" s="25" t="s">
        <v>2</v>
      </c>
      <c r="C5" s="30">
        <v>0.06</v>
      </c>
      <c r="D5" s="30">
        <v>0.03</v>
      </c>
      <c r="E5" s="30">
        <v>0.03</v>
      </c>
      <c r="F5" s="30">
        <v>0.03</v>
      </c>
      <c r="G5" s="30">
        <v>4.4600000000000001E-2</v>
      </c>
      <c r="H5" s="30">
        <v>3.3599999999999998E-2</v>
      </c>
      <c r="I5" s="30">
        <v>0</v>
      </c>
      <c r="J5" s="30">
        <v>3.5299999999999998E-2</v>
      </c>
      <c r="K5" s="30">
        <v>6.5049999999999997E-2</v>
      </c>
      <c r="L5" s="30">
        <v>6.5199999999999994E-2</v>
      </c>
    </row>
    <row r="6" spans="1:23" x14ac:dyDescent="0.2">
      <c r="A6" s="87"/>
      <c r="B6" s="25" t="s">
        <v>3</v>
      </c>
      <c r="C6" s="30">
        <v>0.01</v>
      </c>
      <c r="D6" s="30">
        <v>0.03</v>
      </c>
      <c r="E6" s="30">
        <v>0.03</v>
      </c>
      <c r="F6" s="30">
        <v>0.03</v>
      </c>
      <c r="G6" s="30">
        <v>4.4600000000000001E-2</v>
      </c>
      <c r="H6" s="30">
        <v>3.3599999999999998E-2</v>
      </c>
      <c r="I6" s="30">
        <v>0</v>
      </c>
      <c r="J6" s="30">
        <v>3.5299999999999998E-2</v>
      </c>
      <c r="K6" s="30">
        <v>6.5049999999999997E-2</v>
      </c>
      <c r="L6" s="30">
        <v>6.5199999999999994E-2</v>
      </c>
    </row>
    <row r="7" spans="1:23" x14ac:dyDescent="0.2">
      <c r="A7" s="87"/>
      <c r="B7" s="25" t="s">
        <v>4</v>
      </c>
      <c r="C7" s="30">
        <v>0.01</v>
      </c>
      <c r="D7" s="30">
        <v>0.03</v>
      </c>
      <c r="E7" s="30">
        <v>0.03</v>
      </c>
      <c r="F7" s="30">
        <v>0.03</v>
      </c>
      <c r="G7" s="30">
        <v>4.4600000000000001E-2</v>
      </c>
      <c r="H7" s="30">
        <v>3.3599999999999998E-2</v>
      </c>
      <c r="I7" s="30">
        <v>0</v>
      </c>
      <c r="J7" s="30">
        <v>3.5299999999999998E-2</v>
      </c>
      <c r="K7" s="30">
        <v>6.5049999999999997E-2</v>
      </c>
      <c r="L7" s="30">
        <v>6.5199999999999994E-2</v>
      </c>
    </row>
    <row r="8" spans="1:23" ht="17" thickBot="1" x14ac:dyDescent="0.25">
      <c r="A8" s="88"/>
      <c r="B8" s="26" t="s">
        <v>5</v>
      </c>
      <c r="C8" s="31">
        <v>0.01</v>
      </c>
      <c r="D8" s="31">
        <v>0.03</v>
      </c>
      <c r="E8" s="31">
        <v>0.03</v>
      </c>
      <c r="F8" s="31">
        <v>0.03</v>
      </c>
      <c r="G8" s="31">
        <v>4.4600000000000001E-2</v>
      </c>
      <c r="H8" s="31">
        <v>3.3599999999999998E-2</v>
      </c>
      <c r="I8" s="31">
        <v>0</v>
      </c>
      <c r="J8" s="31">
        <v>3.5299999999999998E-2</v>
      </c>
      <c r="K8" s="31">
        <v>6.5049999999999997E-2</v>
      </c>
      <c r="L8" s="31">
        <v>6.5199999999999994E-2</v>
      </c>
    </row>
    <row r="9" spans="1:23" ht="17" thickBot="1" x14ac:dyDescent="0.25">
      <c r="A9" s="67" t="s">
        <v>28</v>
      </c>
      <c r="B9" s="27" t="s">
        <v>9</v>
      </c>
      <c r="C9" s="32">
        <v>6.6000000000000003E-2</v>
      </c>
      <c r="D9" s="32">
        <v>6.6000000000000003E-2</v>
      </c>
      <c r="E9" s="32">
        <v>6.6000000000000003E-2</v>
      </c>
      <c r="F9" s="32">
        <v>6.6000000000000003E-2</v>
      </c>
      <c r="G9" s="32">
        <v>6.6000000000000003E-2</v>
      </c>
      <c r="H9" s="32">
        <v>6.6000000000000003E-2</v>
      </c>
      <c r="I9" s="32">
        <v>6.6000000000000003E-2</v>
      </c>
      <c r="J9" s="32">
        <v>6.6000000000000003E-2</v>
      </c>
      <c r="K9" s="32">
        <v>6.6000000000000003E-2</v>
      </c>
      <c r="L9" s="32">
        <v>6.6000000000000003E-2</v>
      </c>
    </row>
    <row r="10" spans="1:23" s="19" customFormat="1" ht="17" thickTop="1" x14ac:dyDescent="0.2">
      <c r="A10" s="69" t="s">
        <v>29</v>
      </c>
      <c r="B10" s="18" t="s">
        <v>22</v>
      </c>
      <c r="C10" s="20">
        <v>0.86956449999999996</v>
      </c>
      <c r="D10" s="20">
        <v>0.86956449999999996</v>
      </c>
      <c r="E10" s="20">
        <v>0.86956449999999996</v>
      </c>
      <c r="F10" s="20">
        <v>0.86956449999999996</v>
      </c>
      <c r="G10" s="20">
        <v>0.86956449999999996</v>
      </c>
      <c r="H10" s="20">
        <v>0.86956449999999996</v>
      </c>
      <c r="I10" s="20">
        <v>0.86956449999999996</v>
      </c>
      <c r="J10" s="20">
        <v>0.86956449999999996</v>
      </c>
      <c r="K10" s="20">
        <v>0.86956449999999996</v>
      </c>
      <c r="L10" s="70">
        <v>0.86956449999999996</v>
      </c>
      <c r="N10"/>
      <c r="O10"/>
      <c r="P10"/>
      <c r="Q10"/>
      <c r="R10"/>
      <c r="S10"/>
      <c r="T10"/>
      <c r="U10"/>
      <c r="V10"/>
      <c r="W10"/>
    </row>
    <row r="11" spans="1:23" s="19" customFormat="1" ht="17" thickBot="1" x14ac:dyDescent="0.25">
      <c r="A11" s="71" t="s">
        <v>30</v>
      </c>
      <c r="B11" s="72" t="s">
        <v>23</v>
      </c>
      <c r="C11" s="73">
        <f t="shared" ref="C11:F11" si="0">15/115</f>
        <v>0.13043478260869565</v>
      </c>
      <c r="D11" s="73">
        <f t="shared" si="0"/>
        <v>0.13043478260869565</v>
      </c>
      <c r="E11" s="73">
        <f t="shared" si="0"/>
        <v>0.13043478260869565</v>
      </c>
      <c r="F11" s="73">
        <f t="shared" si="0"/>
        <v>0.13043478260869565</v>
      </c>
      <c r="G11" s="73">
        <f>15/115</f>
        <v>0.13043478260869565</v>
      </c>
      <c r="H11" s="73">
        <f>15/115</f>
        <v>0.13043478260869565</v>
      </c>
      <c r="I11" s="73">
        <f>15/115</f>
        <v>0.13043478260869565</v>
      </c>
      <c r="J11" s="73">
        <f>15/115</f>
        <v>0.13043478260869565</v>
      </c>
      <c r="K11" s="73">
        <f>15/115</f>
        <v>0.13043478260869565</v>
      </c>
      <c r="L11" s="74">
        <f>15/115</f>
        <v>0.13043478260869565</v>
      </c>
    </row>
    <row r="12" spans="1:23" ht="9" customHeight="1" thickTop="1" thickBot="1" x14ac:dyDescent="0.25"/>
    <row r="13" spans="1:23" ht="33" customHeight="1" thickTop="1" x14ac:dyDescent="0.2">
      <c r="A13" s="36"/>
      <c r="B13" s="37"/>
      <c r="C13" s="80" t="s">
        <v>26</v>
      </c>
      <c r="D13" s="81"/>
      <c r="E13" s="81"/>
      <c r="F13" s="81"/>
      <c r="G13" s="81"/>
      <c r="H13" s="81"/>
      <c r="I13" s="81"/>
      <c r="J13" s="81"/>
      <c r="K13" s="81"/>
      <c r="L13" s="82"/>
    </row>
    <row r="14" spans="1:23" ht="35" thickBot="1" x14ac:dyDescent="0.25">
      <c r="A14" s="86" t="s">
        <v>31</v>
      </c>
      <c r="B14" s="23" t="s">
        <v>24</v>
      </c>
      <c r="C14" s="33">
        <f>C3*C10</f>
        <v>2.6086934999999999E-2</v>
      </c>
      <c r="D14" s="33">
        <f t="shared" ref="D14:L14" si="1">D3*D10</f>
        <v>2.6086934999999999E-2</v>
      </c>
      <c r="E14" s="33">
        <f t="shared" si="1"/>
        <v>2.6086934999999999E-2</v>
      </c>
      <c r="F14" s="33">
        <f t="shared" si="1"/>
        <v>2.6086934999999999E-2</v>
      </c>
      <c r="G14" s="33">
        <f t="shared" si="1"/>
        <v>3.8782576700000002E-2</v>
      </c>
      <c r="H14" s="33">
        <f t="shared" si="1"/>
        <v>2.9217367199999997E-2</v>
      </c>
      <c r="I14" s="33">
        <f t="shared" ref="I14" si="2">I3*I10</f>
        <v>0</v>
      </c>
      <c r="J14" s="33">
        <f t="shared" si="1"/>
        <v>3.0695626849999998E-2</v>
      </c>
      <c r="K14" s="33">
        <f t="shared" si="1"/>
        <v>5.6565170724999995E-2</v>
      </c>
      <c r="L14" s="44">
        <f t="shared" si="1"/>
        <v>5.6695605399999995E-2</v>
      </c>
    </row>
    <row r="15" spans="1:23" x14ac:dyDescent="0.2">
      <c r="A15" s="87"/>
      <c r="B15" s="24" t="s">
        <v>1</v>
      </c>
      <c r="C15" s="33">
        <f t="shared" ref="C15:L15" si="3">C4*C$10</f>
        <v>5.2173869999999997E-2</v>
      </c>
      <c r="D15" s="33">
        <f t="shared" si="3"/>
        <v>2.6086934999999999E-2</v>
      </c>
      <c r="E15" s="33">
        <f t="shared" si="3"/>
        <v>2.6086934999999999E-2</v>
      </c>
      <c r="F15" s="33">
        <f t="shared" si="3"/>
        <v>2.6086934999999999E-2</v>
      </c>
      <c r="G15" s="33">
        <f t="shared" si="3"/>
        <v>3.8782576700000002E-2</v>
      </c>
      <c r="H15" s="33">
        <f t="shared" si="3"/>
        <v>2.9217367199999997E-2</v>
      </c>
      <c r="I15" s="33">
        <f t="shared" ref="I15" si="4">I4*I$10</f>
        <v>0</v>
      </c>
      <c r="J15" s="33">
        <f t="shared" si="3"/>
        <v>3.0695626849999998E-2</v>
      </c>
      <c r="K15" s="33">
        <f t="shared" si="3"/>
        <v>5.6565170724999995E-2</v>
      </c>
      <c r="L15" s="44">
        <f t="shared" si="3"/>
        <v>5.6695605399999995E-2</v>
      </c>
    </row>
    <row r="16" spans="1:23" x14ac:dyDescent="0.2">
      <c r="A16" s="87"/>
      <c r="B16" s="25" t="s">
        <v>2</v>
      </c>
      <c r="C16" s="33">
        <f t="shared" ref="C16:L16" si="5">C5*C$10</f>
        <v>5.2173869999999997E-2</v>
      </c>
      <c r="D16" s="33">
        <f t="shared" si="5"/>
        <v>2.6086934999999999E-2</v>
      </c>
      <c r="E16" s="33">
        <f t="shared" si="5"/>
        <v>2.6086934999999999E-2</v>
      </c>
      <c r="F16" s="33">
        <f t="shared" si="5"/>
        <v>2.6086934999999999E-2</v>
      </c>
      <c r="G16" s="33">
        <f t="shared" si="5"/>
        <v>3.8782576700000002E-2</v>
      </c>
      <c r="H16" s="33">
        <f t="shared" si="5"/>
        <v>2.9217367199999997E-2</v>
      </c>
      <c r="I16" s="33">
        <f t="shared" ref="I16" si="6">I5*I$10</f>
        <v>0</v>
      </c>
      <c r="J16" s="33">
        <f t="shared" si="5"/>
        <v>3.0695626849999998E-2</v>
      </c>
      <c r="K16" s="33">
        <f t="shared" si="5"/>
        <v>5.6565170724999995E-2</v>
      </c>
      <c r="L16" s="44">
        <f t="shared" si="5"/>
        <v>5.6695605399999995E-2</v>
      </c>
    </row>
    <row r="17" spans="1:12" x14ac:dyDescent="0.2">
      <c r="A17" s="87"/>
      <c r="B17" s="25" t="s">
        <v>3</v>
      </c>
      <c r="C17" s="33">
        <f t="shared" ref="C17:L17" si="7">C6*C$10</f>
        <v>8.6956450000000001E-3</v>
      </c>
      <c r="D17" s="33">
        <f t="shared" si="7"/>
        <v>2.6086934999999999E-2</v>
      </c>
      <c r="E17" s="33">
        <f t="shared" si="7"/>
        <v>2.6086934999999999E-2</v>
      </c>
      <c r="F17" s="33">
        <f t="shared" si="7"/>
        <v>2.6086934999999999E-2</v>
      </c>
      <c r="G17" s="33">
        <f t="shared" si="7"/>
        <v>3.8782576700000002E-2</v>
      </c>
      <c r="H17" s="33">
        <f t="shared" si="7"/>
        <v>2.9217367199999997E-2</v>
      </c>
      <c r="I17" s="33">
        <f t="shared" ref="I17" si="8">I6*I$10</f>
        <v>0</v>
      </c>
      <c r="J17" s="33">
        <f t="shared" si="7"/>
        <v>3.0695626849999998E-2</v>
      </c>
      <c r="K17" s="33">
        <f t="shared" si="7"/>
        <v>5.6565170724999995E-2</v>
      </c>
      <c r="L17" s="44">
        <f t="shared" si="7"/>
        <v>5.6695605399999995E-2</v>
      </c>
    </row>
    <row r="18" spans="1:12" x14ac:dyDescent="0.2">
      <c r="A18" s="87"/>
      <c r="B18" s="25" t="s">
        <v>4</v>
      </c>
      <c r="C18" s="33">
        <f t="shared" ref="C18:L18" si="9">C7*C$10</f>
        <v>8.6956450000000001E-3</v>
      </c>
      <c r="D18" s="33">
        <f t="shared" si="9"/>
        <v>2.6086934999999999E-2</v>
      </c>
      <c r="E18" s="33">
        <f t="shared" si="9"/>
        <v>2.6086934999999999E-2</v>
      </c>
      <c r="F18" s="33">
        <f t="shared" si="9"/>
        <v>2.6086934999999999E-2</v>
      </c>
      <c r="G18" s="33">
        <f t="shared" si="9"/>
        <v>3.8782576700000002E-2</v>
      </c>
      <c r="H18" s="33">
        <f t="shared" si="9"/>
        <v>2.9217367199999997E-2</v>
      </c>
      <c r="I18" s="33">
        <f t="shared" ref="I18" si="10">I7*I$10</f>
        <v>0</v>
      </c>
      <c r="J18" s="33">
        <f t="shared" si="9"/>
        <v>3.0695626849999998E-2</v>
      </c>
      <c r="K18" s="33">
        <f t="shared" si="9"/>
        <v>5.6565170724999995E-2</v>
      </c>
      <c r="L18" s="44">
        <f t="shared" si="9"/>
        <v>5.6695605399999995E-2</v>
      </c>
    </row>
    <row r="19" spans="1:12" ht="17" thickBot="1" x14ac:dyDescent="0.25">
      <c r="A19" s="88"/>
      <c r="B19" s="26" t="s">
        <v>5</v>
      </c>
      <c r="C19" s="33">
        <f t="shared" ref="C19:L19" si="11">C8*C$10</f>
        <v>8.6956450000000001E-3</v>
      </c>
      <c r="D19" s="33">
        <f t="shared" si="11"/>
        <v>2.6086934999999999E-2</v>
      </c>
      <c r="E19" s="33">
        <f t="shared" si="11"/>
        <v>2.6086934999999999E-2</v>
      </c>
      <c r="F19" s="33">
        <f t="shared" si="11"/>
        <v>2.6086934999999999E-2</v>
      </c>
      <c r="G19" s="33">
        <f t="shared" si="11"/>
        <v>3.8782576700000002E-2</v>
      </c>
      <c r="H19" s="33">
        <f t="shared" si="11"/>
        <v>2.9217367199999997E-2</v>
      </c>
      <c r="I19" s="33">
        <f t="shared" ref="I19" si="12">I8*I$10</f>
        <v>0</v>
      </c>
      <c r="J19" s="33">
        <f t="shared" si="11"/>
        <v>3.0695626849999998E-2</v>
      </c>
      <c r="K19" s="33">
        <f t="shared" si="11"/>
        <v>5.6565170724999995E-2</v>
      </c>
      <c r="L19" s="44">
        <f t="shared" si="11"/>
        <v>5.6695605399999995E-2</v>
      </c>
    </row>
    <row r="20" spans="1:12" ht="17" thickBot="1" x14ac:dyDescent="0.25">
      <c r="A20" s="45" t="s">
        <v>32</v>
      </c>
      <c r="B20" s="46" t="s">
        <v>9</v>
      </c>
      <c r="C20" s="40">
        <f t="shared" ref="C20:F20" si="13">C9*C11</f>
        <v>8.6086956521739134E-3</v>
      </c>
      <c r="D20" s="40">
        <f t="shared" si="13"/>
        <v>8.6086956521739134E-3</v>
      </c>
      <c r="E20" s="40">
        <f t="shared" si="13"/>
        <v>8.6086956521739134E-3</v>
      </c>
      <c r="F20" s="40">
        <f t="shared" si="13"/>
        <v>8.6086956521739134E-3</v>
      </c>
      <c r="G20" s="40">
        <f>G9*G11</f>
        <v>8.6086956521739134E-3</v>
      </c>
      <c r="H20" s="40">
        <f t="shared" ref="H20:L20" si="14">H9*H11</f>
        <v>8.6086956521739134E-3</v>
      </c>
      <c r="I20" s="40">
        <f t="shared" ref="I20" si="15">I9*I11</f>
        <v>8.6086956521739134E-3</v>
      </c>
      <c r="J20" s="40">
        <f t="shared" si="14"/>
        <v>8.6086956521739134E-3</v>
      </c>
      <c r="K20" s="40">
        <f t="shared" si="14"/>
        <v>8.6086956521739134E-3</v>
      </c>
      <c r="L20" s="41">
        <f t="shared" si="14"/>
        <v>8.6086956521739134E-3</v>
      </c>
    </row>
    <row r="21" spans="1:12" ht="9" customHeight="1" thickTop="1" thickBot="1" x14ac:dyDescent="0.25">
      <c r="A21" s="42"/>
      <c r="B21" s="42"/>
      <c r="C21" s="43"/>
      <c r="D21" s="43"/>
      <c r="E21" s="43"/>
      <c r="F21" s="43"/>
      <c r="G21" s="43"/>
      <c r="H21" s="43"/>
      <c r="I21" s="43"/>
      <c r="J21" s="43"/>
      <c r="K21" s="43"/>
      <c r="L21" s="43"/>
    </row>
    <row r="22" spans="1:12" ht="26" customHeight="1" thickTop="1" x14ac:dyDescent="0.2">
      <c r="A22" s="36"/>
      <c r="B22" s="37"/>
      <c r="C22" s="83" t="s">
        <v>33</v>
      </c>
      <c r="D22" s="84"/>
      <c r="E22" s="84"/>
      <c r="F22" s="84"/>
      <c r="G22" s="84"/>
      <c r="H22" s="84"/>
      <c r="I22" s="84"/>
      <c r="J22" s="84"/>
      <c r="K22" s="84"/>
      <c r="L22" s="85"/>
    </row>
    <row r="23" spans="1:12" s="12" customFormat="1" ht="21" x14ac:dyDescent="0.25">
      <c r="A23" s="75" t="s">
        <v>34</v>
      </c>
      <c r="B23" s="34" t="s">
        <v>20</v>
      </c>
      <c r="C23" s="35">
        <f t="shared" ref="C23:L23" si="16">(C14+C20)</f>
        <v>3.469563065217391E-2</v>
      </c>
      <c r="D23" s="35">
        <f t="shared" si="16"/>
        <v>3.469563065217391E-2</v>
      </c>
      <c r="E23" s="35">
        <f t="shared" si="16"/>
        <v>3.469563065217391E-2</v>
      </c>
      <c r="F23" s="35">
        <f t="shared" si="16"/>
        <v>3.469563065217391E-2</v>
      </c>
      <c r="G23" s="35">
        <f t="shared" si="16"/>
        <v>4.7391272352173913E-2</v>
      </c>
      <c r="H23" s="35">
        <f t="shared" si="16"/>
        <v>3.7826062852173908E-2</v>
      </c>
      <c r="I23" s="35">
        <f t="shared" ref="I23" si="17">(I14+I20)</f>
        <v>8.6086956521739134E-3</v>
      </c>
      <c r="J23" s="35">
        <f t="shared" si="16"/>
        <v>3.9304322502173909E-2</v>
      </c>
      <c r="K23" s="35">
        <f t="shared" si="16"/>
        <v>6.5173866377173914E-2</v>
      </c>
      <c r="L23" s="38">
        <f t="shared" si="16"/>
        <v>6.5304301052173913E-2</v>
      </c>
    </row>
    <row r="24" spans="1:12" s="12" customFormat="1" ht="21" x14ac:dyDescent="0.25">
      <c r="A24" s="76"/>
      <c r="B24" s="34" t="s">
        <v>1</v>
      </c>
      <c r="C24" s="35">
        <f t="shared" ref="C24:L24" si="18">(C15+C$20)</f>
        <v>6.0782565652173909E-2</v>
      </c>
      <c r="D24" s="35">
        <f t="shared" si="18"/>
        <v>3.469563065217391E-2</v>
      </c>
      <c r="E24" s="35">
        <f t="shared" si="18"/>
        <v>3.469563065217391E-2</v>
      </c>
      <c r="F24" s="35">
        <f t="shared" si="18"/>
        <v>3.469563065217391E-2</v>
      </c>
      <c r="G24" s="35">
        <f t="shared" si="18"/>
        <v>4.7391272352173913E-2</v>
      </c>
      <c r="H24" s="35">
        <f t="shared" si="18"/>
        <v>3.7826062852173908E-2</v>
      </c>
      <c r="I24" s="35">
        <f t="shared" ref="I24" si="19">(I15+I$20)</f>
        <v>8.6086956521739134E-3</v>
      </c>
      <c r="J24" s="35">
        <f t="shared" si="18"/>
        <v>3.9304322502173909E-2</v>
      </c>
      <c r="K24" s="35">
        <f t="shared" si="18"/>
        <v>6.5173866377173914E-2</v>
      </c>
      <c r="L24" s="38">
        <f t="shared" si="18"/>
        <v>6.5304301052173913E-2</v>
      </c>
    </row>
    <row r="25" spans="1:12" s="12" customFormat="1" ht="21" x14ac:dyDescent="0.25">
      <c r="A25" s="76"/>
      <c r="B25" s="34" t="s">
        <v>2</v>
      </c>
      <c r="C25" s="35">
        <f t="shared" ref="C25:L25" si="20">(C16+C$20)</f>
        <v>6.0782565652173909E-2</v>
      </c>
      <c r="D25" s="35">
        <f t="shared" si="20"/>
        <v>3.469563065217391E-2</v>
      </c>
      <c r="E25" s="35">
        <f t="shared" si="20"/>
        <v>3.469563065217391E-2</v>
      </c>
      <c r="F25" s="35">
        <f t="shared" si="20"/>
        <v>3.469563065217391E-2</v>
      </c>
      <c r="G25" s="35">
        <f t="shared" si="20"/>
        <v>4.7391272352173913E-2</v>
      </c>
      <c r="H25" s="35">
        <f t="shared" si="20"/>
        <v>3.7826062852173908E-2</v>
      </c>
      <c r="I25" s="35">
        <f t="shared" ref="I25" si="21">(I16+I$20)</f>
        <v>8.6086956521739134E-3</v>
      </c>
      <c r="J25" s="35">
        <f t="shared" si="20"/>
        <v>3.9304322502173909E-2</v>
      </c>
      <c r="K25" s="35">
        <f t="shared" si="20"/>
        <v>6.5173866377173914E-2</v>
      </c>
      <c r="L25" s="38">
        <f t="shared" si="20"/>
        <v>6.5304301052173913E-2</v>
      </c>
    </row>
    <row r="26" spans="1:12" s="12" customFormat="1" ht="21" x14ac:dyDescent="0.25">
      <c r="A26" s="76"/>
      <c r="B26" s="34" t="s">
        <v>3</v>
      </c>
      <c r="C26" s="35">
        <f t="shared" ref="C26:L26" si="22">(C17+C$20)</f>
        <v>1.7304340652173913E-2</v>
      </c>
      <c r="D26" s="35">
        <f t="shared" si="22"/>
        <v>3.469563065217391E-2</v>
      </c>
      <c r="E26" s="35">
        <f t="shared" si="22"/>
        <v>3.469563065217391E-2</v>
      </c>
      <c r="F26" s="35">
        <f t="shared" si="22"/>
        <v>3.469563065217391E-2</v>
      </c>
      <c r="G26" s="35">
        <f t="shared" si="22"/>
        <v>4.7391272352173913E-2</v>
      </c>
      <c r="H26" s="35">
        <f t="shared" si="22"/>
        <v>3.7826062852173908E-2</v>
      </c>
      <c r="I26" s="35">
        <f t="shared" ref="I26" si="23">(I17+I$20)</f>
        <v>8.6086956521739134E-3</v>
      </c>
      <c r="J26" s="35">
        <f t="shared" si="22"/>
        <v>3.9304322502173909E-2</v>
      </c>
      <c r="K26" s="35">
        <f t="shared" si="22"/>
        <v>6.5173866377173914E-2</v>
      </c>
      <c r="L26" s="38">
        <f t="shared" si="22"/>
        <v>6.5304301052173913E-2</v>
      </c>
    </row>
    <row r="27" spans="1:12" s="12" customFormat="1" ht="21" x14ac:dyDescent="0.25">
      <c r="A27" s="76"/>
      <c r="B27" s="34" t="s">
        <v>4</v>
      </c>
      <c r="C27" s="35">
        <f t="shared" ref="C27:L27" si="24">(C18+C$20)</f>
        <v>1.7304340652173913E-2</v>
      </c>
      <c r="D27" s="35">
        <f t="shared" si="24"/>
        <v>3.469563065217391E-2</v>
      </c>
      <c r="E27" s="35">
        <f t="shared" si="24"/>
        <v>3.469563065217391E-2</v>
      </c>
      <c r="F27" s="35">
        <f t="shared" si="24"/>
        <v>3.469563065217391E-2</v>
      </c>
      <c r="G27" s="35">
        <f t="shared" si="24"/>
        <v>4.7391272352173913E-2</v>
      </c>
      <c r="H27" s="35">
        <f t="shared" si="24"/>
        <v>3.7826062852173908E-2</v>
      </c>
      <c r="I27" s="35">
        <f t="shared" ref="I27" si="25">(I18+I$20)</f>
        <v>8.6086956521739134E-3</v>
      </c>
      <c r="J27" s="35">
        <f t="shared" si="24"/>
        <v>3.9304322502173909E-2</v>
      </c>
      <c r="K27" s="35">
        <f t="shared" si="24"/>
        <v>6.5173866377173914E-2</v>
      </c>
      <c r="L27" s="38">
        <f t="shared" si="24"/>
        <v>6.5304301052173913E-2</v>
      </c>
    </row>
    <row r="28" spans="1:12" s="12" customFormat="1" ht="22" thickBot="1" x14ac:dyDescent="0.3">
      <c r="A28" s="77"/>
      <c r="B28" s="39" t="s">
        <v>5</v>
      </c>
      <c r="C28" s="40">
        <f t="shared" ref="C28:L28" si="26">(C19+C$20)</f>
        <v>1.7304340652173913E-2</v>
      </c>
      <c r="D28" s="40">
        <f t="shared" si="26"/>
        <v>3.469563065217391E-2</v>
      </c>
      <c r="E28" s="40">
        <f t="shared" si="26"/>
        <v>3.469563065217391E-2</v>
      </c>
      <c r="F28" s="40">
        <f t="shared" si="26"/>
        <v>3.469563065217391E-2</v>
      </c>
      <c r="G28" s="40">
        <f t="shared" si="26"/>
        <v>4.7391272352173913E-2</v>
      </c>
      <c r="H28" s="40">
        <f t="shared" si="26"/>
        <v>3.7826062852173908E-2</v>
      </c>
      <c r="I28" s="40">
        <f t="shared" ref="I28" si="27">(I19+I$20)</f>
        <v>8.6086956521739134E-3</v>
      </c>
      <c r="J28" s="40">
        <f t="shared" si="26"/>
        <v>3.9304322502173909E-2</v>
      </c>
      <c r="K28" s="40">
        <f t="shared" si="26"/>
        <v>6.5173866377173914E-2</v>
      </c>
      <c r="L28" s="41">
        <f t="shared" si="26"/>
        <v>6.5304301052173913E-2</v>
      </c>
    </row>
    <row r="29" spans="1:12" s="12" customFormat="1" ht="13" customHeight="1" thickTop="1" thickBot="1" x14ac:dyDescent="0.3">
      <c r="C29" s="17"/>
      <c r="D29" s="17"/>
      <c r="E29" s="17"/>
      <c r="F29" s="17"/>
      <c r="G29" s="17"/>
      <c r="H29" s="17"/>
      <c r="I29" s="17"/>
      <c r="J29" s="17"/>
      <c r="K29" s="17"/>
      <c r="L29" s="17"/>
    </row>
    <row r="30" spans="1:12" ht="26" customHeight="1" thickTop="1" x14ac:dyDescent="0.25">
      <c r="A30" s="47"/>
      <c r="B30" s="49" t="s">
        <v>40</v>
      </c>
      <c r="C30" s="78" t="s">
        <v>35</v>
      </c>
      <c r="D30" s="78"/>
      <c r="E30" s="78"/>
      <c r="F30" s="78"/>
      <c r="G30" s="78"/>
      <c r="H30" s="78"/>
      <c r="I30" s="78"/>
      <c r="J30" s="78"/>
      <c r="K30" s="78"/>
      <c r="L30" s="79"/>
    </row>
    <row r="31" spans="1:12" x14ac:dyDescent="0.2">
      <c r="A31" s="75" t="s">
        <v>41</v>
      </c>
      <c r="B31" s="4" t="s">
        <v>1</v>
      </c>
      <c r="C31" s="50">
        <v>59000</v>
      </c>
      <c r="D31" s="50">
        <v>62000</v>
      </c>
      <c r="E31" s="50">
        <v>66000</v>
      </c>
      <c r="F31" s="50">
        <v>66000</v>
      </c>
      <c r="G31" s="50">
        <v>68000</v>
      </c>
      <c r="H31" s="50">
        <v>68000</v>
      </c>
      <c r="I31" s="50">
        <v>68000</v>
      </c>
      <c r="J31" s="50">
        <v>71000</v>
      </c>
      <c r="K31" s="50">
        <v>72000</v>
      </c>
      <c r="L31" s="51">
        <v>72000</v>
      </c>
    </row>
    <row r="32" spans="1:12" x14ac:dyDescent="0.2">
      <c r="A32" s="76"/>
      <c r="B32" s="4" t="s">
        <v>2</v>
      </c>
      <c r="C32" s="50">
        <v>54000</v>
      </c>
      <c r="D32" s="50">
        <v>57000</v>
      </c>
      <c r="E32" s="50">
        <v>60000</v>
      </c>
      <c r="F32" s="50">
        <v>60000</v>
      </c>
      <c r="G32" s="50">
        <v>62000</v>
      </c>
      <c r="H32" s="50">
        <v>62000</v>
      </c>
      <c r="I32" s="50">
        <v>62000</v>
      </c>
      <c r="J32" s="50">
        <v>66000</v>
      </c>
      <c r="K32" s="50">
        <v>63000</v>
      </c>
      <c r="L32" s="51">
        <v>63000</v>
      </c>
    </row>
    <row r="33" spans="1:12" x14ac:dyDescent="0.2">
      <c r="A33" s="76"/>
      <c r="B33" s="4" t="s">
        <v>3</v>
      </c>
      <c r="C33" s="50">
        <v>52000</v>
      </c>
      <c r="D33" s="50">
        <v>56000</v>
      </c>
      <c r="E33" s="50">
        <v>59000</v>
      </c>
      <c r="F33" s="50">
        <v>59000</v>
      </c>
      <c r="G33" s="50">
        <v>62000</v>
      </c>
      <c r="H33" s="50">
        <v>62000</v>
      </c>
      <c r="I33" s="50">
        <v>62000</v>
      </c>
      <c r="J33" s="50">
        <v>65000</v>
      </c>
      <c r="K33" s="50">
        <v>62000</v>
      </c>
      <c r="L33" s="51">
        <v>62000</v>
      </c>
    </row>
    <row r="34" spans="1:12" x14ac:dyDescent="0.2">
      <c r="A34" s="76"/>
      <c r="B34" s="4" t="s">
        <v>4</v>
      </c>
      <c r="C34" s="50">
        <v>44000</v>
      </c>
      <c r="D34" s="50">
        <v>47000</v>
      </c>
      <c r="E34" s="50">
        <v>48500</v>
      </c>
      <c r="F34" s="50">
        <v>50000</v>
      </c>
      <c r="G34" s="50">
        <v>52000</v>
      </c>
      <c r="H34" s="50">
        <v>52000</v>
      </c>
      <c r="I34" s="50">
        <v>52000</v>
      </c>
      <c r="J34" s="50">
        <v>52000</v>
      </c>
      <c r="K34" s="50">
        <v>51000</v>
      </c>
      <c r="L34" s="51">
        <v>51000</v>
      </c>
    </row>
    <row r="35" spans="1:12" ht="17" thickBot="1" x14ac:dyDescent="0.25">
      <c r="A35" s="77"/>
      <c r="B35" s="48" t="s">
        <v>5</v>
      </c>
      <c r="C35" s="52">
        <v>34000</v>
      </c>
      <c r="D35" s="52">
        <v>38000</v>
      </c>
      <c r="E35" s="52">
        <v>38000</v>
      </c>
      <c r="F35" s="52">
        <v>40000</v>
      </c>
      <c r="G35" s="52">
        <v>45000</v>
      </c>
      <c r="H35" s="52">
        <v>45000</v>
      </c>
      <c r="I35" s="52">
        <v>45000</v>
      </c>
      <c r="J35" s="52">
        <v>43000</v>
      </c>
      <c r="K35" s="52">
        <v>43000</v>
      </c>
      <c r="L35" s="53">
        <v>43000</v>
      </c>
    </row>
    <row r="36" spans="1:12" ht="18" thickTop="1" thickBot="1" x14ac:dyDescent="0.25">
      <c r="C36" s="3"/>
      <c r="D36" s="3"/>
      <c r="E36" s="3"/>
      <c r="F36" s="3"/>
      <c r="G36" s="3"/>
      <c r="H36" s="3"/>
      <c r="I36" s="3"/>
      <c r="J36" s="3"/>
      <c r="K36" s="3"/>
      <c r="L36" s="3"/>
    </row>
    <row r="37" spans="1:12" ht="26" customHeight="1" thickTop="1" x14ac:dyDescent="0.25">
      <c r="A37" s="47"/>
      <c r="B37" s="49" t="s">
        <v>21</v>
      </c>
      <c r="C37" s="78" t="s">
        <v>38</v>
      </c>
      <c r="D37" s="78"/>
      <c r="E37" s="78"/>
      <c r="F37" s="78"/>
      <c r="G37" s="78"/>
      <c r="H37" s="78"/>
      <c r="I37" s="78"/>
      <c r="J37" s="78"/>
      <c r="K37" s="78"/>
      <c r="L37" s="79"/>
    </row>
    <row r="38" spans="1:12" x14ac:dyDescent="0.2">
      <c r="A38" s="75" t="s">
        <v>42</v>
      </c>
      <c r="B38" s="4" t="s">
        <v>1</v>
      </c>
      <c r="C38" s="54">
        <f t="shared" ref="C38:K38" si="28">C31+(C31*C$23)</f>
        <v>61047.042208478262</v>
      </c>
      <c r="D38" s="54">
        <f t="shared" si="28"/>
        <v>64151.12910043478</v>
      </c>
      <c r="E38" s="54">
        <f t="shared" si="28"/>
        <v>68289.911623043474</v>
      </c>
      <c r="F38" s="54">
        <f t="shared" si="28"/>
        <v>68289.911623043474</v>
      </c>
      <c r="G38" s="54">
        <f t="shared" si="28"/>
        <v>71222.606519947833</v>
      </c>
      <c r="H38" s="54">
        <f t="shared" si="28"/>
        <v>70572.172273947828</v>
      </c>
      <c r="I38" s="54">
        <f t="shared" ref="I38" si="29">I31+(I31*I$23)</f>
        <v>68585.391304347824</v>
      </c>
      <c r="J38" s="54">
        <f t="shared" si="28"/>
        <v>73790.606897654347</v>
      </c>
      <c r="K38" s="54">
        <f t="shared" si="28"/>
        <v>76692.518379156521</v>
      </c>
      <c r="L38" s="55">
        <f>L31+(L31*L23)</f>
        <v>76701.909675756528</v>
      </c>
    </row>
    <row r="39" spans="1:12" x14ac:dyDescent="0.2">
      <c r="A39" s="76"/>
      <c r="B39" s="4" t="s">
        <v>2</v>
      </c>
      <c r="C39" s="54">
        <f t="shared" ref="C39:K39" si="30">C32+(C32*C$23)</f>
        <v>55873.564055217394</v>
      </c>
      <c r="D39" s="54">
        <f t="shared" si="30"/>
        <v>58977.650947173912</v>
      </c>
      <c r="E39" s="54">
        <f t="shared" si="30"/>
        <v>62081.737839130437</v>
      </c>
      <c r="F39" s="54">
        <f t="shared" si="30"/>
        <v>62081.737839130437</v>
      </c>
      <c r="G39" s="54">
        <f t="shared" si="30"/>
        <v>64938.258885834781</v>
      </c>
      <c r="H39" s="54">
        <f t="shared" si="30"/>
        <v>64345.215896834779</v>
      </c>
      <c r="I39" s="54">
        <f t="shared" ref="I39" si="31">I32+(I32*I$23)</f>
        <v>62533.739130434784</v>
      </c>
      <c r="J39" s="54">
        <f t="shared" si="30"/>
        <v>68594.085285143476</v>
      </c>
      <c r="K39" s="54">
        <f t="shared" si="30"/>
        <v>67105.953581761962</v>
      </c>
      <c r="L39" s="55">
        <f t="shared" ref="L39:L42" si="32">L32+(L32*$L$23)</f>
        <v>67114.170966286954</v>
      </c>
    </row>
    <row r="40" spans="1:12" x14ac:dyDescent="0.2">
      <c r="A40" s="76"/>
      <c r="B40" s="4" t="s">
        <v>3</v>
      </c>
      <c r="C40" s="54">
        <f t="shared" ref="C40:K40" si="33">C33+(C33*C$23)</f>
        <v>53804.172793913043</v>
      </c>
      <c r="D40" s="54">
        <f t="shared" si="33"/>
        <v>57942.955316521737</v>
      </c>
      <c r="E40" s="54">
        <f t="shared" si="33"/>
        <v>61047.042208478262</v>
      </c>
      <c r="F40" s="54">
        <f t="shared" si="33"/>
        <v>61047.042208478262</v>
      </c>
      <c r="G40" s="54">
        <f t="shared" si="33"/>
        <v>64938.258885834781</v>
      </c>
      <c r="H40" s="54">
        <f t="shared" si="33"/>
        <v>64345.215896834779</v>
      </c>
      <c r="I40" s="54">
        <f t="shared" ref="I40" si="34">I33+(I33*I$23)</f>
        <v>62533.739130434784</v>
      </c>
      <c r="J40" s="54">
        <f t="shared" si="33"/>
        <v>67554.780962641307</v>
      </c>
      <c r="K40" s="54">
        <f t="shared" si="33"/>
        <v>66040.779715384779</v>
      </c>
      <c r="L40" s="55">
        <f t="shared" si="32"/>
        <v>66048.866665234789</v>
      </c>
    </row>
    <row r="41" spans="1:12" x14ac:dyDescent="0.2">
      <c r="A41" s="76"/>
      <c r="B41" s="4" t="s">
        <v>4</v>
      </c>
      <c r="C41" s="54">
        <f t="shared" ref="C41:K41" si="35">C34+(C34*C$23)</f>
        <v>45526.607748695649</v>
      </c>
      <c r="D41" s="54">
        <f t="shared" si="35"/>
        <v>48630.694640652175</v>
      </c>
      <c r="E41" s="54">
        <f t="shared" si="35"/>
        <v>50182.738086630437</v>
      </c>
      <c r="F41" s="54">
        <f t="shared" si="35"/>
        <v>51734.781532608693</v>
      </c>
      <c r="G41" s="54">
        <f t="shared" si="35"/>
        <v>54464.346162313042</v>
      </c>
      <c r="H41" s="54">
        <f t="shared" si="35"/>
        <v>53966.955268313046</v>
      </c>
      <c r="I41" s="54">
        <f t="shared" ref="I41" si="36">I34+(I34*I$23)</f>
        <v>52447.65217391304</v>
      </c>
      <c r="J41" s="54">
        <f t="shared" si="35"/>
        <v>54043.824770113046</v>
      </c>
      <c r="K41" s="54">
        <f t="shared" si="35"/>
        <v>54323.867185235868</v>
      </c>
      <c r="L41" s="55">
        <f t="shared" si="32"/>
        <v>54330.519353660871</v>
      </c>
    </row>
    <row r="42" spans="1:12" ht="17" thickBot="1" x14ac:dyDescent="0.25">
      <c r="A42" s="77"/>
      <c r="B42" s="48" t="s">
        <v>5</v>
      </c>
      <c r="C42" s="56">
        <f t="shared" ref="C42:K42" si="37">C35+(C35*C$23)</f>
        <v>35179.651442173912</v>
      </c>
      <c r="D42" s="56">
        <f t="shared" si="37"/>
        <v>39318.433964782605</v>
      </c>
      <c r="E42" s="56">
        <f t="shared" si="37"/>
        <v>39318.433964782605</v>
      </c>
      <c r="F42" s="56">
        <f t="shared" si="37"/>
        <v>41387.825226086956</v>
      </c>
      <c r="G42" s="56">
        <f t="shared" si="37"/>
        <v>47132.607255847826</v>
      </c>
      <c r="H42" s="56">
        <f t="shared" si="37"/>
        <v>46702.172828347822</v>
      </c>
      <c r="I42" s="56">
        <f t="shared" ref="I42" si="38">I35+(I35*I$23)</f>
        <v>45387.391304347824</v>
      </c>
      <c r="J42" s="56">
        <f t="shared" si="37"/>
        <v>44690.08586759348</v>
      </c>
      <c r="K42" s="56">
        <f t="shared" si="37"/>
        <v>45802.476254218476</v>
      </c>
      <c r="L42" s="57">
        <f t="shared" si="32"/>
        <v>45808.084945243478</v>
      </c>
    </row>
    <row r="43" spans="1:12" ht="18" thickTop="1" thickBot="1" x14ac:dyDescent="0.25">
      <c r="L43" s="3"/>
    </row>
    <row r="44" spans="1:12" ht="26" customHeight="1" thickTop="1" x14ac:dyDescent="0.25">
      <c r="A44" s="47"/>
      <c r="B44" s="49" t="s">
        <v>36</v>
      </c>
      <c r="C44" s="78" t="s">
        <v>39</v>
      </c>
      <c r="D44" s="78"/>
      <c r="E44" s="78"/>
      <c r="F44" s="78"/>
      <c r="G44" s="78"/>
      <c r="H44" s="78"/>
      <c r="I44" s="78"/>
      <c r="J44" s="78"/>
      <c r="K44" s="78"/>
      <c r="L44" s="79"/>
    </row>
    <row r="45" spans="1:12" x14ac:dyDescent="0.2">
      <c r="A45" s="75" t="s">
        <v>42</v>
      </c>
      <c r="B45" s="4" t="s">
        <v>1</v>
      </c>
      <c r="C45" s="54">
        <f>C31+(C31*C24)</f>
        <v>62586.171373478261</v>
      </c>
      <c r="D45" s="54">
        <f t="shared" ref="D45:L45" si="39">D31+(D31*D24)</f>
        <v>64151.12910043478</v>
      </c>
      <c r="E45" s="54">
        <f t="shared" si="39"/>
        <v>68289.911623043474</v>
      </c>
      <c r="F45" s="54">
        <f t="shared" si="39"/>
        <v>68289.911623043474</v>
      </c>
      <c r="G45" s="54">
        <f t="shared" si="39"/>
        <v>71222.606519947833</v>
      </c>
      <c r="H45" s="54">
        <f t="shared" si="39"/>
        <v>70572.172273947828</v>
      </c>
      <c r="I45" s="54">
        <f t="shared" ref="I45" si="40">I31+(I31*I24)</f>
        <v>68585.391304347824</v>
      </c>
      <c r="J45" s="54">
        <f t="shared" si="39"/>
        <v>73790.606897654347</v>
      </c>
      <c r="K45" s="54">
        <f t="shared" si="39"/>
        <v>76692.518379156521</v>
      </c>
      <c r="L45" s="55">
        <f t="shared" si="39"/>
        <v>76701.909675756528</v>
      </c>
    </row>
    <row r="46" spans="1:12" x14ac:dyDescent="0.2">
      <c r="A46" s="76"/>
      <c r="B46" s="4" t="s">
        <v>2</v>
      </c>
      <c r="C46" s="54">
        <f t="shared" ref="C46:L49" si="41">C32+(C32*C25)</f>
        <v>57282.258545217388</v>
      </c>
      <c r="D46" s="54">
        <f t="shared" si="41"/>
        <v>58977.650947173912</v>
      </c>
      <c r="E46" s="54">
        <f t="shared" si="41"/>
        <v>62081.737839130437</v>
      </c>
      <c r="F46" s="54">
        <f t="shared" si="41"/>
        <v>62081.737839130437</v>
      </c>
      <c r="G46" s="54">
        <f t="shared" si="41"/>
        <v>64938.258885834781</v>
      </c>
      <c r="H46" s="54">
        <f t="shared" si="41"/>
        <v>64345.215896834779</v>
      </c>
      <c r="I46" s="54">
        <f t="shared" ref="I46" si="42">I32+(I32*I25)</f>
        <v>62533.739130434784</v>
      </c>
      <c r="J46" s="54">
        <f t="shared" si="41"/>
        <v>68594.085285143476</v>
      </c>
      <c r="K46" s="54">
        <f t="shared" si="41"/>
        <v>67105.953581761962</v>
      </c>
      <c r="L46" s="55">
        <f t="shared" si="41"/>
        <v>67114.170966286954</v>
      </c>
    </row>
    <row r="47" spans="1:12" x14ac:dyDescent="0.2">
      <c r="A47" s="76"/>
      <c r="B47" s="4" t="s">
        <v>3</v>
      </c>
      <c r="C47" s="54">
        <f t="shared" si="41"/>
        <v>52899.825713913044</v>
      </c>
      <c r="D47" s="54">
        <f t="shared" si="41"/>
        <v>57942.955316521737</v>
      </c>
      <c r="E47" s="54">
        <f t="shared" si="41"/>
        <v>61047.042208478262</v>
      </c>
      <c r="F47" s="54">
        <f t="shared" si="41"/>
        <v>61047.042208478262</v>
      </c>
      <c r="G47" s="54">
        <f t="shared" si="41"/>
        <v>64938.258885834781</v>
      </c>
      <c r="H47" s="54">
        <f t="shared" si="41"/>
        <v>64345.215896834779</v>
      </c>
      <c r="I47" s="54">
        <f t="shared" ref="I47" si="43">I33+(I33*I26)</f>
        <v>62533.739130434784</v>
      </c>
      <c r="J47" s="54">
        <f t="shared" si="41"/>
        <v>67554.780962641307</v>
      </c>
      <c r="K47" s="54">
        <f t="shared" si="41"/>
        <v>66040.779715384779</v>
      </c>
      <c r="L47" s="55">
        <f t="shared" si="41"/>
        <v>66048.866665234789</v>
      </c>
    </row>
    <row r="48" spans="1:12" x14ac:dyDescent="0.2">
      <c r="A48" s="76"/>
      <c r="B48" s="4" t="s">
        <v>4</v>
      </c>
      <c r="C48" s="54">
        <f t="shared" si="41"/>
        <v>44761.390988695654</v>
      </c>
      <c r="D48" s="54">
        <f t="shared" si="41"/>
        <v>48630.694640652175</v>
      </c>
      <c r="E48" s="54">
        <f t="shared" si="41"/>
        <v>50182.738086630437</v>
      </c>
      <c r="F48" s="54">
        <f t="shared" si="41"/>
        <v>51734.781532608693</v>
      </c>
      <c r="G48" s="54">
        <f t="shared" si="41"/>
        <v>54464.346162313042</v>
      </c>
      <c r="H48" s="54">
        <f t="shared" si="41"/>
        <v>53966.955268313046</v>
      </c>
      <c r="I48" s="54">
        <f t="shared" ref="I48" si="44">I34+(I34*I27)</f>
        <v>52447.65217391304</v>
      </c>
      <c r="J48" s="54">
        <f t="shared" si="41"/>
        <v>54043.824770113046</v>
      </c>
      <c r="K48" s="54">
        <f t="shared" si="41"/>
        <v>54323.867185235868</v>
      </c>
      <c r="L48" s="55">
        <f t="shared" si="41"/>
        <v>54330.519353660871</v>
      </c>
    </row>
    <row r="49" spans="1:12" ht="17" thickBot="1" x14ac:dyDescent="0.25">
      <c r="A49" s="77"/>
      <c r="B49" s="48" t="s">
        <v>5</v>
      </c>
      <c r="C49" s="56">
        <f t="shared" si="41"/>
        <v>34588.347582173912</v>
      </c>
      <c r="D49" s="56">
        <f t="shared" si="41"/>
        <v>39318.433964782605</v>
      </c>
      <c r="E49" s="56">
        <f t="shared" si="41"/>
        <v>39318.433964782605</v>
      </c>
      <c r="F49" s="56">
        <f t="shared" si="41"/>
        <v>41387.825226086956</v>
      </c>
      <c r="G49" s="56">
        <f t="shared" si="41"/>
        <v>47132.607255847826</v>
      </c>
      <c r="H49" s="56">
        <f t="shared" si="41"/>
        <v>46702.172828347822</v>
      </c>
      <c r="I49" s="56">
        <f t="shared" ref="I49" si="45">I35+(I35*I28)</f>
        <v>45387.391304347824</v>
      </c>
      <c r="J49" s="56">
        <f t="shared" si="41"/>
        <v>44690.08586759348</v>
      </c>
      <c r="K49" s="56">
        <f t="shared" si="41"/>
        <v>45802.476254218476</v>
      </c>
      <c r="L49" s="57">
        <f t="shared" si="41"/>
        <v>45808.084945243478</v>
      </c>
    </row>
    <row r="50" spans="1:12" ht="17" thickTop="1" x14ac:dyDescent="0.2"/>
  </sheetData>
  <mergeCells count="12">
    <mergeCell ref="A45:A49"/>
    <mergeCell ref="C30:L30"/>
    <mergeCell ref="C37:L37"/>
    <mergeCell ref="C44:L44"/>
    <mergeCell ref="C1:L1"/>
    <mergeCell ref="A31:A35"/>
    <mergeCell ref="A38:A42"/>
    <mergeCell ref="C13:L13"/>
    <mergeCell ref="C22:L22"/>
    <mergeCell ref="A3:A8"/>
    <mergeCell ref="A14:A19"/>
    <mergeCell ref="A23:A28"/>
  </mergeCells>
  <pageMargins left="0.7" right="0.7" top="0.78740157499999996" bottom="0.78740157499999996" header="0.3" footer="0.3"/>
  <pageSetup paperSize="9" scale="65" orientation="portrait" horizontalDpi="0" verticalDpi="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C07D5-5757-3249-AB50-1B480A82EE70}">
  <dimension ref="A1:V50"/>
  <sheetViews>
    <sheetView zoomScale="150" zoomScaleNormal="150" workbookViewId="0">
      <selection activeCell="B31" sqref="B31"/>
    </sheetView>
  </sheetViews>
  <sheetFormatPr baseColWidth="10" defaultRowHeight="16" x14ac:dyDescent="0.2"/>
  <cols>
    <col min="1" max="1" width="6.5" customWidth="1"/>
    <col min="2" max="2" width="29" customWidth="1"/>
    <col min="3" max="11" width="10" customWidth="1"/>
  </cols>
  <sheetData>
    <row r="1" spans="1:22" ht="17" thickTop="1" x14ac:dyDescent="0.2">
      <c r="A1" s="58"/>
      <c r="B1" s="59"/>
      <c r="C1" s="78" t="s">
        <v>37</v>
      </c>
      <c r="D1" s="78"/>
      <c r="E1" s="78"/>
      <c r="F1" s="78"/>
      <c r="G1" s="78"/>
      <c r="H1" s="78"/>
      <c r="I1" s="78"/>
      <c r="J1" s="78"/>
      <c r="K1" s="79"/>
    </row>
    <row r="2" spans="1:22" ht="85" x14ac:dyDescent="0.2">
      <c r="A2" s="60"/>
      <c r="B2" s="61" t="s">
        <v>12</v>
      </c>
      <c r="C2" s="21" t="s">
        <v>13</v>
      </c>
      <c r="D2" s="21" t="s">
        <v>14</v>
      </c>
      <c r="E2" s="21" t="s">
        <v>15</v>
      </c>
      <c r="F2" s="21" t="s">
        <v>0</v>
      </c>
      <c r="G2" s="22" t="s">
        <v>16</v>
      </c>
      <c r="H2" s="21" t="s">
        <v>17</v>
      </c>
      <c r="I2" s="22" t="s">
        <v>18</v>
      </c>
      <c r="J2" s="21" t="s">
        <v>25</v>
      </c>
      <c r="K2" s="62" t="s">
        <v>19</v>
      </c>
    </row>
    <row r="3" spans="1:22" ht="35" thickBot="1" x14ac:dyDescent="0.25">
      <c r="A3" s="86" t="s">
        <v>27</v>
      </c>
      <c r="B3" s="23" t="s">
        <v>24</v>
      </c>
      <c r="C3" s="28"/>
      <c r="D3" s="28"/>
      <c r="E3" s="28"/>
      <c r="F3" s="28"/>
      <c r="G3" s="28"/>
      <c r="H3" s="28"/>
      <c r="I3" s="28"/>
      <c r="J3" s="28"/>
      <c r="K3" s="63"/>
    </row>
    <row r="4" spans="1:22" x14ac:dyDescent="0.2">
      <c r="A4" s="87"/>
      <c r="B4" s="24" t="s">
        <v>1</v>
      </c>
      <c r="C4" s="29"/>
      <c r="D4" s="29"/>
      <c r="E4" s="29"/>
      <c r="F4" s="29"/>
      <c r="G4" s="29"/>
      <c r="H4" s="29"/>
      <c r="I4" s="29"/>
      <c r="J4" s="29"/>
      <c r="K4" s="64"/>
    </row>
    <row r="5" spans="1:22" x14ac:dyDescent="0.2">
      <c r="A5" s="87"/>
      <c r="B5" s="25" t="s">
        <v>2</v>
      </c>
      <c r="C5" s="30"/>
      <c r="D5" s="30"/>
      <c r="E5" s="30"/>
      <c r="F5" s="30"/>
      <c r="G5" s="30"/>
      <c r="H5" s="30"/>
      <c r="I5" s="30"/>
      <c r="J5" s="30"/>
      <c r="K5" s="65"/>
    </row>
    <row r="6" spans="1:22" x14ac:dyDescent="0.2">
      <c r="A6" s="87"/>
      <c r="B6" s="25" t="s">
        <v>3</v>
      </c>
      <c r="C6" s="30"/>
      <c r="D6" s="30"/>
      <c r="E6" s="30"/>
      <c r="F6" s="30"/>
      <c r="G6" s="30"/>
      <c r="H6" s="30"/>
      <c r="I6" s="30"/>
      <c r="J6" s="30"/>
      <c r="K6" s="65"/>
    </row>
    <row r="7" spans="1:22" x14ac:dyDescent="0.2">
      <c r="A7" s="87"/>
      <c r="B7" s="25" t="s">
        <v>4</v>
      </c>
      <c r="C7" s="30"/>
      <c r="D7" s="30"/>
      <c r="E7" s="30"/>
      <c r="F7" s="30"/>
      <c r="G7" s="30"/>
      <c r="H7" s="30"/>
      <c r="I7" s="30"/>
      <c r="J7" s="30"/>
      <c r="K7" s="65"/>
    </row>
    <row r="8" spans="1:22" ht="17" thickBot="1" x14ac:dyDescent="0.25">
      <c r="A8" s="88"/>
      <c r="B8" s="26" t="s">
        <v>5</v>
      </c>
      <c r="C8" s="31"/>
      <c r="D8" s="31"/>
      <c r="E8" s="31"/>
      <c r="F8" s="31"/>
      <c r="G8" s="31"/>
      <c r="H8" s="31"/>
      <c r="I8" s="31"/>
      <c r="J8" s="31"/>
      <c r="K8" s="66"/>
    </row>
    <row r="9" spans="1:22" ht="17" thickBot="1" x14ac:dyDescent="0.25">
      <c r="A9" s="67" t="s">
        <v>28</v>
      </c>
      <c r="B9" s="27" t="s">
        <v>9</v>
      </c>
      <c r="C9" s="32"/>
      <c r="D9" s="32"/>
      <c r="E9" s="32"/>
      <c r="F9" s="32"/>
      <c r="G9" s="32"/>
      <c r="H9" s="32"/>
      <c r="I9" s="32"/>
      <c r="J9" s="32"/>
      <c r="K9" s="68"/>
    </row>
    <row r="10" spans="1:22" s="19" customFormat="1" ht="17" thickTop="1" x14ac:dyDescent="0.2">
      <c r="A10" s="69" t="s">
        <v>29</v>
      </c>
      <c r="B10" s="18" t="s">
        <v>22</v>
      </c>
      <c r="C10" s="20">
        <v>0.86956449999999996</v>
      </c>
      <c r="D10" s="20">
        <v>0.86956449999999996</v>
      </c>
      <c r="E10" s="20">
        <v>0.86956449999999996</v>
      </c>
      <c r="F10" s="20">
        <v>0.86956449999999996</v>
      </c>
      <c r="G10" s="20">
        <v>0.86956449999999996</v>
      </c>
      <c r="H10" s="20">
        <v>0.86956449999999996</v>
      </c>
      <c r="I10" s="20">
        <v>0.86956449999999996</v>
      </c>
      <c r="J10" s="20">
        <v>0.86956449999999996</v>
      </c>
      <c r="K10" s="70">
        <v>0.86956449999999996</v>
      </c>
      <c r="M10"/>
      <c r="N10"/>
      <c r="O10"/>
      <c r="P10"/>
      <c r="Q10"/>
      <c r="R10"/>
      <c r="S10"/>
      <c r="T10"/>
      <c r="U10"/>
      <c r="V10"/>
    </row>
    <row r="11" spans="1:22" s="19" customFormat="1" ht="17" thickBot="1" x14ac:dyDescent="0.25">
      <c r="A11" s="71" t="s">
        <v>30</v>
      </c>
      <c r="B11" s="72" t="s">
        <v>23</v>
      </c>
      <c r="C11" s="73">
        <f t="shared" ref="C11:F11" si="0">15/115</f>
        <v>0.13043478260869565</v>
      </c>
      <c r="D11" s="73">
        <f t="shared" si="0"/>
        <v>0.13043478260869565</v>
      </c>
      <c r="E11" s="73">
        <f t="shared" si="0"/>
        <v>0.13043478260869565</v>
      </c>
      <c r="F11" s="73">
        <f t="shared" si="0"/>
        <v>0.13043478260869565</v>
      </c>
      <c r="G11" s="73">
        <f>15/115</f>
        <v>0.13043478260869565</v>
      </c>
      <c r="H11" s="73">
        <f>15/115</f>
        <v>0.13043478260869565</v>
      </c>
      <c r="I11" s="73">
        <f>15/115</f>
        <v>0.13043478260869565</v>
      </c>
      <c r="J11" s="73">
        <f>15/115</f>
        <v>0.13043478260869565</v>
      </c>
      <c r="K11" s="74">
        <f>15/115</f>
        <v>0.13043478260869565</v>
      </c>
    </row>
    <row r="12" spans="1:22" ht="9" customHeight="1" thickTop="1" thickBot="1" x14ac:dyDescent="0.25"/>
    <row r="13" spans="1:22" ht="33" customHeight="1" thickTop="1" x14ac:dyDescent="0.2">
      <c r="A13" s="36"/>
      <c r="B13" s="37"/>
      <c r="C13" s="80" t="s">
        <v>26</v>
      </c>
      <c r="D13" s="81"/>
      <c r="E13" s="81"/>
      <c r="F13" s="81"/>
      <c r="G13" s="81"/>
      <c r="H13" s="81"/>
      <c r="I13" s="81"/>
      <c r="J13" s="81"/>
      <c r="K13" s="82"/>
    </row>
    <row r="14" spans="1:22" ht="35" thickBot="1" x14ac:dyDescent="0.25">
      <c r="A14" s="86" t="s">
        <v>31</v>
      </c>
      <c r="B14" s="23" t="s">
        <v>24</v>
      </c>
      <c r="C14" s="33">
        <f>C3*C10</f>
        <v>0</v>
      </c>
      <c r="D14" s="33">
        <f t="shared" ref="D14:K14" si="1">D3*D10</f>
        <v>0</v>
      </c>
      <c r="E14" s="33">
        <f t="shared" si="1"/>
        <v>0</v>
      </c>
      <c r="F14" s="33">
        <f t="shared" si="1"/>
        <v>0</v>
      </c>
      <c r="G14" s="33">
        <f t="shared" si="1"/>
        <v>0</v>
      </c>
      <c r="H14" s="33">
        <f t="shared" si="1"/>
        <v>0</v>
      </c>
      <c r="I14" s="33">
        <f t="shared" si="1"/>
        <v>0</v>
      </c>
      <c r="J14" s="33">
        <f t="shared" si="1"/>
        <v>0</v>
      </c>
      <c r="K14" s="44">
        <f t="shared" si="1"/>
        <v>0</v>
      </c>
    </row>
    <row r="15" spans="1:22" x14ac:dyDescent="0.2">
      <c r="A15" s="87"/>
      <c r="B15" s="24" t="s">
        <v>1</v>
      </c>
      <c r="C15" s="33">
        <f t="shared" ref="C15:K19" si="2">C4*C$10</f>
        <v>0</v>
      </c>
      <c r="D15" s="33">
        <f t="shared" si="2"/>
        <v>0</v>
      </c>
      <c r="E15" s="33">
        <f t="shared" si="2"/>
        <v>0</v>
      </c>
      <c r="F15" s="33">
        <f t="shared" si="2"/>
        <v>0</v>
      </c>
      <c r="G15" s="33">
        <f t="shared" si="2"/>
        <v>0</v>
      </c>
      <c r="H15" s="33">
        <f t="shared" si="2"/>
        <v>0</v>
      </c>
      <c r="I15" s="33">
        <f t="shared" si="2"/>
        <v>0</v>
      </c>
      <c r="J15" s="33">
        <f t="shared" si="2"/>
        <v>0</v>
      </c>
      <c r="K15" s="44">
        <f t="shared" si="2"/>
        <v>0</v>
      </c>
    </row>
    <row r="16" spans="1:22" x14ac:dyDescent="0.2">
      <c r="A16" s="87"/>
      <c r="B16" s="25" t="s">
        <v>2</v>
      </c>
      <c r="C16" s="33">
        <f t="shared" si="2"/>
        <v>0</v>
      </c>
      <c r="D16" s="33">
        <f t="shared" si="2"/>
        <v>0</v>
      </c>
      <c r="E16" s="33">
        <f t="shared" si="2"/>
        <v>0</v>
      </c>
      <c r="F16" s="33">
        <f t="shared" si="2"/>
        <v>0</v>
      </c>
      <c r="G16" s="33">
        <f t="shared" si="2"/>
        <v>0</v>
      </c>
      <c r="H16" s="33">
        <f t="shared" si="2"/>
        <v>0</v>
      </c>
      <c r="I16" s="33">
        <f t="shared" si="2"/>
        <v>0</v>
      </c>
      <c r="J16" s="33">
        <f t="shared" si="2"/>
        <v>0</v>
      </c>
      <c r="K16" s="44">
        <f t="shared" si="2"/>
        <v>0</v>
      </c>
    </row>
    <row r="17" spans="1:11" x14ac:dyDescent="0.2">
      <c r="A17" s="87"/>
      <c r="B17" s="25" t="s">
        <v>3</v>
      </c>
      <c r="C17" s="33">
        <f t="shared" si="2"/>
        <v>0</v>
      </c>
      <c r="D17" s="33">
        <f t="shared" si="2"/>
        <v>0</v>
      </c>
      <c r="E17" s="33">
        <f t="shared" si="2"/>
        <v>0</v>
      </c>
      <c r="F17" s="33">
        <f t="shared" si="2"/>
        <v>0</v>
      </c>
      <c r="G17" s="33">
        <f t="shared" si="2"/>
        <v>0</v>
      </c>
      <c r="H17" s="33">
        <f t="shared" si="2"/>
        <v>0</v>
      </c>
      <c r="I17" s="33">
        <f t="shared" si="2"/>
        <v>0</v>
      </c>
      <c r="J17" s="33">
        <f t="shared" si="2"/>
        <v>0</v>
      </c>
      <c r="K17" s="44">
        <f t="shared" si="2"/>
        <v>0</v>
      </c>
    </row>
    <row r="18" spans="1:11" x14ac:dyDescent="0.2">
      <c r="A18" s="87"/>
      <c r="B18" s="25" t="s">
        <v>4</v>
      </c>
      <c r="C18" s="33">
        <f t="shared" si="2"/>
        <v>0</v>
      </c>
      <c r="D18" s="33">
        <f t="shared" si="2"/>
        <v>0</v>
      </c>
      <c r="E18" s="33">
        <f t="shared" si="2"/>
        <v>0</v>
      </c>
      <c r="F18" s="33">
        <f t="shared" si="2"/>
        <v>0</v>
      </c>
      <c r="G18" s="33">
        <f t="shared" si="2"/>
        <v>0</v>
      </c>
      <c r="H18" s="33">
        <f t="shared" si="2"/>
        <v>0</v>
      </c>
      <c r="I18" s="33">
        <f t="shared" si="2"/>
        <v>0</v>
      </c>
      <c r="J18" s="33">
        <f t="shared" si="2"/>
        <v>0</v>
      </c>
      <c r="K18" s="44">
        <f t="shared" si="2"/>
        <v>0</v>
      </c>
    </row>
    <row r="19" spans="1:11" ht="17" thickBot="1" x14ac:dyDescent="0.25">
      <c r="A19" s="88"/>
      <c r="B19" s="26" t="s">
        <v>5</v>
      </c>
      <c r="C19" s="33">
        <f t="shared" si="2"/>
        <v>0</v>
      </c>
      <c r="D19" s="33">
        <f t="shared" si="2"/>
        <v>0</v>
      </c>
      <c r="E19" s="33">
        <f t="shared" si="2"/>
        <v>0</v>
      </c>
      <c r="F19" s="33">
        <f t="shared" si="2"/>
        <v>0</v>
      </c>
      <c r="G19" s="33">
        <f t="shared" si="2"/>
        <v>0</v>
      </c>
      <c r="H19" s="33">
        <f t="shared" si="2"/>
        <v>0</v>
      </c>
      <c r="I19" s="33">
        <f t="shared" si="2"/>
        <v>0</v>
      </c>
      <c r="J19" s="33">
        <f t="shared" si="2"/>
        <v>0</v>
      </c>
      <c r="K19" s="44">
        <f t="shared" si="2"/>
        <v>0</v>
      </c>
    </row>
    <row r="20" spans="1:11" ht="17" thickBot="1" x14ac:dyDescent="0.25">
      <c r="A20" s="45" t="s">
        <v>32</v>
      </c>
      <c r="B20" s="46" t="s">
        <v>9</v>
      </c>
      <c r="C20" s="40">
        <f t="shared" ref="C20:F20" si="3">C9*C11</f>
        <v>0</v>
      </c>
      <c r="D20" s="40">
        <f t="shared" si="3"/>
        <v>0</v>
      </c>
      <c r="E20" s="40">
        <f t="shared" si="3"/>
        <v>0</v>
      </c>
      <c r="F20" s="40">
        <f t="shared" si="3"/>
        <v>0</v>
      </c>
      <c r="G20" s="40">
        <f>G9*G11</f>
        <v>0</v>
      </c>
      <c r="H20" s="40">
        <f t="shared" ref="H20:K20" si="4">H9*H11</f>
        <v>0</v>
      </c>
      <c r="I20" s="40">
        <f t="shared" si="4"/>
        <v>0</v>
      </c>
      <c r="J20" s="40">
        <f t="shared" si="4"/>
        <v>0</v>
      </c>
      <c r="K20" s="41">
        <f t="shared" si="4"/>
        <v>0</v>
      </c>
    </row>
    <row r="21" spans="1:11" ht="9" customHeight="1" thickTop="1" thickBot="1" x14ac:dyDescent="0.25">
      <c r="A21" s="42"/>
      <c r="B21" s="42"/>
      <c r="C21" s="43"/>
      <c r="D21" s="43"/>
      <c r="E21" s="43"/>
      <c r="F21" s="43"/>
      <c r="G21" s="43"/>
      <c r="H21" s="43"/>
      <c r="I21" s="43"/>
      <c r="J21" s="43"/>
      <c r="K21" s="43"/>
    </row>
    <row r="22" spans="1:11" ht="26" customHeight="1" thickTop="1" x14ac:dyDescent="0.2">
      <c r="A22" s="36"/>
      <c r="B22" s="37"/>
      <c r="C22" s="83" t="s">
        <v>33</v>
      </c>
      <c r="D22" s="84"/>
      <c r="E22" s="84"/>
      <c r="F22" s="84"/>
      <c r="G22" s="84"/>
      <c r="H22" s="84"/>
      <c r="I22" s="84"/>
      <c r="J22" s="84"/>
      <c r="K22" s="85"/>
    </row>
    <row r="23" spans="1:11" s="12" customFormat="1" ht="21" x14ac:dyDescent="0.25">
      <c r="A23" s="75" t="s">
        <v>34</v>
      </c>
      <c r="B23" s="34" t="s">
        <v>20</v>
      </c>
      <c r="C23" s="35">
        <f t="shared" ref="C23:K23" si="5">(C14+C20)</f>
        <v>0</v>
      </c>
      <c r="D23" s="35">
        <f t="shared" si="5"/>
        <v>0</v>
      </c>
      <c r="E23" s="35">
        <f t="shared" si="5"/>
        <v>0</v>
      </c>
      <c r="F23" s="35">
        <f t="shared" si="5"/>
        <v>0</v>
      </c>
      <c r="G23" s="35">
        <f t="shared" si="5"/>
        <v>0</v>
      </c>
      <c r="H23" s="35">
        <f t="shared" si="5"/>
        <v>0</v>
      </c>
      <c r="I23" s="35">
        <f t="shared" si="5"/>
        <v>0</v>
      </c>
      <c r="J23" s="35">
        <f t="shared" si="5"/>
        <v>0</v>
      </c>
      <c r="K23" s="38">
        <f t="shared" si="5"/>
        <v>0</v>
      </c>
    </row>
    <row r="24" spans="1:11" s="12" customFormat="1" ht="21" x14ac:dyDescent="0.25">
      <c r="A24" s="76"/>
      <c r="B24" s="34" t="s">
        <v>1</v>
      </c>
      <c r="C24" s="35">
        <f t="shared" ref="C24:K28" si="6">(C15+C$20)</f>
        <v>0</v>
      </c>
      <c r="D24" s="35">
        <f t="shared" si="6"/>
        <v>0</v>
      </c>
      <c r="E24" s="35">
        <f t="shared" si="6"/>
        <v>0</v>
      </c>
      <c r="F24" s="35">
        <f t="shared" si="6"/>
        <v>0</v>
      </c>
      <c r="G24" s="35">
        <f t="shared" si="6"/>
        <v>0</v>
      </c>
      <c r="H24" s="35">
        <f t="shared" si="6"/>
        <v>0</v>
      </c>
      <c r="I24" s="35">
        <f t="shared" si="6"/>
        <v>0</v>
      </c>
      <c r="J24" s="35">
        <f t="shared" si="6"/>
        <v>0</v>
      </c>
      <c r="K24" s="38">
        <f t="shared" si="6"/>
        <v>0</v>
      </c>
    </row>
    <row r="25" spans="1:11" s="12" customFormat="1" ht="21" x14ac:dyDescent="0.25">
      <c r="A25" s="76"/>
      <c r="B25" s="34" t="s">
        <v>2</v>
      </c>
      <c r="C25" s="35">
        <f t="shared" si="6"/>
        <v>0</v>
      </c>
      <c r="D25" s="35">
        <f t="shared" si="6"/>
        <v>0</v>
      </c>
      <c r="E25" s="35">
        <f t="shared" si="6"/>
        <v>0</v>
      </c>
      <c r="F25" s="35">
        <f t="shared" si="6"/>
        <v>0</v>
      </c>
      <c r="G25" s="35">
        <f t="shared" si="6"/>
        <v>0</v>
      </c>
      <c r="H25" s="35">
        <f t="shared" si="6"/>
        <v>0</v>
      </c>
      <c r="I25" s="35">
        <f t="shared" si="6"/>
        <v>0</v>
      </c>
      <c r="J25" s="35">
        <f t="shared" si="6"/>
        <v>0</v>
      </c>
      <c r="K25" s="38">
        <f t="shared" si="6"/>
        <v>0</v>
      </c>
    </row>
    <row r="26" spans="1:11" s="12" customFormat="1" ht="21" x14ac:dyDescent="0.25">
      <c r="A26" s="76"/>
      <c r="B26" s="34" t="s">
        <v>3</v>
      </c>
      <c r="C26" s="35">
        <f t="shared" si="6"/>
        <v>0</v>
      </c>
      <c r="D26" s="35">
        <f t="shared" si="6"/>
        <v>0</v>
      </c>
      <c r="E26" s="35">
        <f t="shared" si="6"/>
        <v>0</v>
      </c>
      <c r="F26" s="35">
        <f t="shared" si="6"/>
        <v>0</v>
      </c>
      <c r="G26" s="35">
        <f t="shared" si="6"/>
        <v>0</v>
      </c>
      <c r="H26" s="35">
        <f t="shared" si="6"/>
        <v>0</v>
      </c>
      <c r="I26" s="35">
        <f t="shared" si="6"/>
        <v>0</v>
      </c>
      <c r="J26" s="35">
        <f t="shared" si="6"/>
        <v>0</v>
      </c>
      <c r="K26" s="38">
        <f t="shared" si="6"/>
        <v>0</v>
      </c>
    </row>
    <row r="27" spans="1:11" s="12" customFormat="1" ht="21" x14ac:dyDescent="0.25">
      <c r="A27" s="76"/>
      <c r="B27" s="34" t="s">
        <v>4</v>
      </c>
      <c r="C27" s="35">
        <f t="shared" si="6"/>
        <v>0</v>
      </c>
      <c r="D27" s="35">
        <f t="shared" si="6"/>
        <v>0</v>
      </c>
      <c r="E27" s="35">
        <f t="shared" si="6"/>
        <v>0</v>
      </c>
      <c r="F27" s="35">
        <f t="shared" si="6"/>
        <v>0</v>
      </c>
      <c r="G27" s="35">
        <f t="shared" si="6"/>
        <v>0</v>
      </c>
      <c r="H27" s="35">
        <f t="shared" si="6"/>
        <v>0</v>
      </c>
      <c r="I27" s="35">
        <f t="shared" si="6"/>
        <v>0</v>
      </c>
      <c r="J27" s="35">
        <f t="shared" si="6"/>
        <v>0</v>
      </c>
      <c r="K27" s="38">
        <f t="shared" si="6"/>
        <v>0</v>
      </c>
    </row>
    <row r="28" spans="1:11" s="12" customFormat="1" ht="22" thickBot="1" x14ac:dyDescent="0.3">
      <c r="A28" s="77"/>
      <c r="B28" s="39" t="s">
        <v>5</v>
      </c>
      <c r="C28" s="40">
        <f t="shared" si="6"/>
        <v>0</v>
      </c>
      <c r="D28" s="40">
        <f t="shared" si="6"/>
        <v>0</v>
      </c>
      <c r="E28" s="40">
        <f t="shared" si="6"/>
        <v>0</v>
      </c>
      <c r="F28" s="40">
        <f t="shared" si="6"/>
        <v>0</v>
      </c>
      <c r="G28" s="40">
        <f t="shared" si="6"/>
        <v>0</v>
      </c>
      <c r="H28" s="40">
        <f t="shared" si="6"/>
        <v>0</v>
      </c>
      <c r="I28" s="40">
        <f t="shared" si="6"/>
        <v>0</v>
      </c>
      <c r="J28" s="40">
        <f t="shared" si="6"/>
        <v>0</v>
      </c>
      <c r="K28" s="41">
        <f t="shared" si="6"/>
        <v>0</v>
      </c>
    </row>
    <row r="29" spans="1:11" s="12" customFormat="1" ht="13" customHeight="1" thickTop="1" thickBot="1" x14ac:dyDescent="0.3">
      <c r="C29" s="17"/>
      <c r="D29" s="17"/>
      <c r="E29" s="17"/>
      <c r="F29" s="17"/>
      <c r="G29" s="17"/>
      <c r="H29" s="17"/>
      <c r="I29" s="17"/>
      <c r="J29" s="17"/>
      <c r="K29" s="17"/>
    </row>
    <row r="30" spans="1:11" ht="26" customHeight="1" thickTop="1" x14ac:dyDescent="0.25">
      <c r="A30" s="47"/>
      <c r="B30" s="49" t="s">
        <v>43</v>
      </c>
      <c r="C30" s="78" t="s">
        <v>35</v>
      </c>
      <c r="D30" s="78"/>
      <c r="E30" s="78"/>
      <c r="F30" s="78"/>
      <c r="G30" s="78"/>
      <c r="H30" s="78"/>
      <c r="I30" s="78"/>
      <c r="J30" s="78"/>
      <c r="K30" s="79"/>
    </row>
    <row r="31" spans="1:11" x14ac:dyDescent="0.2">
      <c r="A31" s="75" t="s">
        <v>41</v>
      </c>
      <c r="B31" s="4" t="s">
        <v>1</v>
      </c>
      <c r="C31" s="50">
        <v>62586.171373478261</v>
      </c>
      <c r="D31" s="50">
        <v>64151.12910043478</v>
      </c>
      <c r="E31" s="50">
        <v>68289.911623043474</v>
      </c>
      <c r="F31" s="50">
        <v>68289.911623043474</v>
      </c>
      <c r="G31" s="50">
        <v>71222.606519947833</v>
      </c>
      <c r="H31" s="50">
        <v>70572.172273947828</v>
      </c>
      <c r="I31" s="50">
        <v>73790.606897654347</v>
      </c>
      <c r="J31" s="50">
        <v>76692.518379156521</v>
      </c>
      <c r="K31" s="51">
        <v>75180.519626556517</v>
      </c>
    </row>
    <row r="32" spans="1:11" x14ac:dyDescent="0.2">
      <c r="A32" s="76"/>
      <c r="B32" s="4" t="s">
        <v>2</v>
      </c>
      <c r="C32" s="50">
        <v>57282.258545217388</v>
      </c>
      <c r="D32" s="50">
        <v>58977.650947173912</v>
      </c>
      <c r="E32" s="50">
        <v>62081.737839130437</v>
      </c>
      <c r="F32" s="50">
        <v>62081.737839130437</v>
      </c>
      <c r="G32" s="50">
        <v>64938.258885834781</v>
      </c>
      <c r="H32" s="50">
        <v>64345.215896834779</v>
      </c>
      <c r="I32" s="50">
        <v>68594.085285143476</v>
      </c>
      <c r="J32" s="50">
        <v>67105.953581761962</v>
      </c>
      <c r="K32" s="51">
        <v>65782.954673236964</v>
      </c>
    </row>
    <row r="33" spans="1:11" x14ac:dyDescent="0.2">
      <c r="A33" s="76"/>
      <c r="B33" s="4" t="s">
        <v>3</v>
      </c>
      <c r="C33" s="50">
        <v>52899.825713913044</v>
      </c>
      <c r="D33" s="50">
        <v>57942.955316521737</v>
      </c>
      <c r="E33" s="50">
        <v>61047.042208478262</v>
      </c>
      <c r="F33" s="50">
        <v>61047.042208478262</v>
      </c>
      <c r="G33" s="50">
        <v>64938.258885834781</v>
      </c>
      <c r="H33" s="50">
        <v>64345.215896834779</v>
      </c>
      <c r="I33" s="50">
        <v>67554.780962641307</v>
      </c>
      <c r="J33" s="50">
        <v>66040.779715384779</v>
      </c>
      <c r="K33" s="51">
        <v>64738.78078953478</v>
      </c>
    </row>
    <row r="34" spans="1:11" x14ac:dyDescent="0.2">
      <c r="A34" s="76"/>
      <c r="B34" s="4" t="s">
        <v>4</v>
      </c>
      <c r="C34" s="50">
        <v>44761.390988695654</v>
      </c>
      <c r="D34" s="50">
        <v>48630.694640652175</v>
      </c>
      <c r="E34" s="50">
        <v>50182.738086630437</v>
      </c>
      <c r="F34" s="50">
        <v>51734.781532608693</v>
      </c>
      <c r="G34" s="50">
        <v>54464.346162313042</v>
      </c>
      <c r="H34" s="50">
        <v>53966.955268313046</v>
      </c>
      <c r="I34" s="50">
        <v>54043.824770113046</v>
      </c>
      <c r="J34" s="50">
        <v>54323.867185235868</v>
      </c>
      <c r="K34" s="51">
        <v>53252.868068810873</v>
      </c>
    </row>
    <row r="35" spans="1:11" ht="17" thickBot="1" x14ac:dyDescent="0.25">
      <c r="A35" s="77"/>
      <c r="B35" s="48" t="s">
        <v>5</v>
      </c>
      <c r="C35" s="52">
        <v>34588.347582173912</v>
      </c>
      <c r="D35" s="52">
        <v>39318.433964782605</v>
      </c>
      <c r="E35" s="52">
        <v>39318.433964782605</v>
      </c>
      <c r="F35" s="52">
        <v>41387.825226086956</v>
      </c>
      <c r="G35" s="52">
        <v>47132.607255847826</v>
      </c>
      <c r="H35" s="52">
        <v>46702.172828347822</v>
      </c>
      <c r="I35" s="52">
        <v>44690.08586759348</v>
      </c>
      <c r="J35" s="52">
        <v>45802.476254218476</v>
      </c>
      <c r="K35" s="53">
        <v>44899.476999193481</v>
      </c>
    </row>
    <row r="36" spans="1:11" ht="18" thickTop="1" thickBot="1" x14ac:dyDescent="0.25">
      <c r="C36" s="3"/>
      <c r="D36" s="3"/>
      <c r="E36" s="3"/>
      <c r="F36" s="3"/>
      <c r="G36" s="3"/>
      <c r="H36" s="3"/>
      <c r="I36" s="3"/>
      <c r="J36" s="3"/>
      <c r="K36" s="3"/>
    </row>
    <row r="37" spans="1:11" ht="26" customHeight="1" thickTop="1" x14ac:dyDescent="0.25">
      <c r="A37" s="47"/>
      <c r="B37" s="49" t="s">
        <v>21</v>
      </c>
      <c r="C37" s="78" t="s">
        <v>38</v>
      </c>
      <c r="D37" s="78"/>
      <c r="E37" s="78"/>
      <c r="F37" s="78"/>
      <c r="G37" s="78"/>
      <c r="H37" s="78"/>
      <c r="I37" s="78"/>
      <c r="J37" s="78"/>
      <c r="K37" s="79"/>
    </row>
    <row r="38" spans="1:11" x14ac:dyDescent="0.2">
      <c r="A38" s="75" t="s">
        <v>42</v>
      </c>
      <c r="B38" s="4" t="s">
        <v>1</v>
      </c>
      <c r="C38" s="54">
        <f t="shared" ref="C38:J42" si="7">C31+(C31*C$23)</f>
        <v>62586.171373478261</v>
      </c>
      <c r="D38" s="54">
        <f t="shared" si="7"/>
        <v>64151.12910043478</v>
      </c>
      <c r="E38" s="54">
        <f t="shared" si="7"/>
        <v>68289.911623043474</v>
      </c>
      <c r="F38" s="54">
        <f t="shared" si="7"/>
        <v>68289.911623043474</v>
      </c>
      <c r="G38" s="54">
        <f t="shared" si="7"/>
        <v>71222.606519947833</v>
      </c>
      <c r="H38" s="54">
        <f t="shared" si="7"/>
        <v>70572.172273947828</v>
      </c>
      <c r="I38" s="54">
        <f t="shared" si="7"/>
        <v>73790.606897654347</v>
      </c>
      <c r="J38" s="54">
        <f t="shared" si="7"/>
        <v>76692.518379156521</v>
      </c>
      <c r="K38" s="55">
        <f>K31+(K31*K23)</f>
        <v>75180.519626556517</v>
      </c>
    </row>
    <row r="39" spans="1:11" x14ac:dyDescent="0.2">
      <c r="A39" s="76"/>
      <c r="B39" s="4" t="s">
        <v>2</v>
      </c>
      <c r="C39" s="54">
        <f t="shared" si="7"/>
        <v>57282.258545217388</v>
      </c>
      <c r="D39" s="54">
        <f t="shared" si="7"/>
        <v>58977.650947173912</v>
      </c>
      <c r="E39" s="54">
        <f t="shared" si="7"/>
        <v>62081.737839130437</v>
      </c>
      <c r="F39" s="54">
        <f t="shared" si="7"/>
        <v>62081.737839130437</v>
      </c>
      <c r="G39" s="54">
        <f t="shared" si="7"/>
        <v>64938.258885834781</v>
      </c>
      <c r="H39" s="54">
        <f t="shared" si="7"/>
        <v>64345.215896834779</v>
      </c>
      <c r="I39" s="54">
        <f t="shared" si="7"/>
        <v>68594.085285143476</v>
      </c>
      <c r="J39" s="54">
        <f t="shared" si="7"/>
        <v>67105.953581761962</v>
      </c>
      <c r="K39" s="55">
        <f t="shared" ref="K39:K42" si="8">K32+(K32*$K$23)</f>
        <v>65782.954673236964</v>
      </c>
    </row>
    <row r="40" spans="1:11" x14ac:dyDescent="0.2">
      <c r="A40" s="76"/>
      <c r="B40" s="4" t="s">
        <v>3</v>
      </c>
      <c r="C40" s="54">
        <f t="shared" si="7"/>
        <v>52899.825713913044</v>
      </c>
      <c r="D40" s="54">
        <f t="shared" si="7"/>
        <v>57942.955316521737</v>
      </c>
      <c r="E40" s="54">
        <f t="shared" si="7"/>
        <v>61047.042208478262</v>
      </c>
      <c r="F40" s="54">
        <f t="shared" si="7"/>
        <v>61047.042208478262</v>
      </c>
      <c r="G40" s="54">
        <f t="shared" si="7"/>
        <v>64938.258885834781</v>
      </c>
      <c r="H40" s="54">
        <f t="shared" si="7"/>
        <v>64345.215896834779</v>
      </c>
      <c r="I40" s="54">
        <f t="shared" si="7"/>
        <v>67554.780962641307</v>
      </c>
      <c r="J40" s="54">
        <f t="shared" si="7"/>
        <v>66040.779715384779</v>
      </c>
      <c r="K40" s="55">
        <f t="shared" si="8"/>
        <v>64738.78078953478</v>
      </c>
    </row>
    <row r="41" spans="1:11" x14ac:dyDescent="0.2">
      <c r="A41" s="76"/>
      <c r="B41" s="4" t="s">
        <v>4</v>
      </c>
      <c r="C41" s="54">
        <f t="shared" si="7"/>
        <v>44761.390988695654</v>
      </c>
      <c r="D41" s="54">
        <f t="shared" si="7"/>
        <v>48630.694640652175</v>
      </c>
      <c r="E41" s="54">
        <f t="shared" si="7"/>
        <v>50182.738086630437</v>
      </c>
      <c r="F41" s="54">
        <f t="shared" si="7"/>
        <v>51734.781532608693</v>
      </c>
      <c r="G41" s="54">
        <f t="shared" si="7"/>
        <v>54464.346162313042</v>
      </c>
      <c r="H41" s="54">
        <f t="shared" si="7"/>
        <v>53966.955268313046</v>
      </c>
      <c r="I41" s="54">
        <f t="shared" si="7"/>
        <v>54043.824770113046</v>
      </c>
      <c r="J41" s="54">
        <f t="shared" si="7"/>
        <v>54323.867185235868</v>
      </c>
      <c r="K41" s="55">
        <f t="shared" si="8"/>
        <v>53252.868068810873</v>
      </c>
    </row>
    <row r="42" spans="1:11" ht="17" thickBot="1" x14ac:dyDescent="0.25">
      <c r="A42" s="77"/>
      <c r="B42" s="48" t="s">
        <v>5</v>
      </c>
      <c r="C42" s="56">
        <f t="shared" si="7"/>
        <v>34588.347582173912</v>
      </c>
      <c r="D42" s="56">
        <f t="shared" si="7"/>
        <v>39318.433964782605</v>
      </c>
      <c r="E42" s="56">
        <f t="shared" si="7"/>
        <v>39318.433964782605</v>
      </c>
      <c r="F42" s="56">
        <f t="shared" si="7"/>
        <v>41387.825226086956</v>
      </c>
      <c r="G42" s="56">
        <f t="shared" si="7"/>
        <v>47132.607255847826</v>
      </c>
      <c r="H42" s="56">
        <f t="shared" si="7"/>
        <v>46702.172828347822</v>
      </c>
      <c r="I42" s="56">
        <f t="shared" si="7"/>
        <v>44690.08586759348</v>
      </c>
      <c r="J42" s="56">
        <f t="shared" si="7"/>
        <v>45802.476254218476</v>
      </c>
      <c r="K42" s="57">
        <f t="shared" si="8"/>
        <v>44899.476999193481</v>
      </c>
    </row>
    <row r="43" spans="1:11" ht="18" thickTop="1" thickBot="1" x14ac:dyDescent="0.25">
      <c r="K43" s="3"/>
    </row>
    <row r="44" spans="1:11" ht="26" customHeight="1" thickTop="1" x14ac:dyDescent="0.25">
      <c r="A44" s="47"/>
      <c r="B44" s="49" t="s">
        <v>36</v>
      </c>
      <c r="C44" s="78" t="s">
        <v>39</v>
      </c>
      <c r="D44" s="78"/>
      <c r="E44" s="78"/>
      <c r="F44" s="78"/>
      <c r="G44" s="78"/>
      <c r="H44" s="78"/>
      <c r="I44" s="78"/>
      <c r="J44" s="78"/>
      <c r="K44" s="79"/>
    </row>
    <row r="45" spans="1:11" x14ac:dyDescent="0.2">
      <c r="A45" s="75" t="s">
        <v>42</v>
      </c>
      <c r="B45" s="4" t="s">
        <v>1</v>
      </c>
      <c r="C45" s="54">
        <f>C31+(C31*C24)</f>
        <v>62586.171373478261</v>
      </c>
      <c r="D45" s="54">
        <f t="shared" ref="D45:K45" si="9">D31+(D31*D24)</f>
        <v>64151.12910043478</v>
      </c>
      <c r="E45" s="54">
        <f t="shared" si="9"/>
        <v>68289.911623043474</v>
      </c>
      <c r="F45" s="54">
        <f t="shared" si="9"/>
        <v>68289.911623043474</v>
      </c>
      <c r="G45" s="54">
        <f t="shared" si="9"/>
        <v>71222.606519947833</v>
      </c>
      <c r="H45" s="54">
        <f t="shared" si="9"/>
        <v>70572.172273947828</v>
      </c>
      <c r="I45" s="54">
        <f t="shared" si="9"/>
        <v>73790.606897654347</v>
      </c>
      <c r="J45" s="54">
        <f t="shared" si="9"/>
        <v>76692.518379156521</v>
      </c>
      <c r="K45" s="55">
        <f t="shared" si="9"/>
        <v>75180.519626556517</v>
      </c>
    </row>
    <row r="46" spans="1:11" x14ac:dyDescent="0.2">
      <c r="A46" s="76"/>
      <c r="B46" s="4" t="s">
        <v>2</v>
      </c>
      <c r="C46" s="54">
        <f t="shared" ref="C46:K49" si="10">C32+(C32*C25)</f>
        <v>57282.258545217388</v>
      </c>
      <c r="D46" s="54">
        <f t="shared" si="10"/>
        <v>58977.650947173912</v>
      </c>
      <c r="E46" s="54">
        <f t="shared" si="10"/>
        <v>62081.737839130437</v>
      </c>
      <c r="F46" s="54">
        <f t="shared" si="10"/>
        <v>62081.737839130437</v>
      </c>
      <c r="G46" s="54">
        <f t="shared" si="10"/>
        <v>64938.258885834781</v>
      </c>
      <c r="H46" s="54">
        <f t="shared" si="10"/>
        <v>64345.215896834779</v>
      </c>
      <c r="I46" s="54">
        <f t="shared" si="10"/>
        <v>68594.085285143476</v>
      </c>
      <c r="J46" s="54">
        <f t="shared" si="10"/>
        <v>67105.953581761962</v>
      </c>
      <c r="K46" s="55">
        <f t="shared" si="10"/>
        <v>65782.954673236964</v>
      </c>
    </row>
    <row r="47" spans="1:11" x14ac:dyDescent="0.2">
      <c r="A47" s="76"/>
      <c r="B47" s="4" t="s">
        <v>3</v>
      </c>
      <c r="C47" s="54">
        <f t="shared" si="10"/>
        <v>52899.825713913044</v>
      </c>
      <c r="D47" s="54">
        <f t="shared" si="10"/>
        <v>57942.955316521737</v>
      </c>
      <c r="E47" s="54">
        <f t="shared" si="10"/>
        <v>61047.042208478262</v>
      </c>
      <c r="F47" s="54">
        <f t="shared" si="10"/>
        <v>61047.042208478262</v>
      </c>
      <c r="G47" s="54">
        <f t="shared" si="10"/>
        <v>64938.258885834781</v>
      </c>
      <c r="H47" s="54">
        <f t="shared" si="10"/>
        <v>64345.215896834779</v>
      </c>
      <c r="I47" s="54">
        <f t="shared" si="10"/>
        <v>67554.780962641307</v>
      </c>
      <c r="J47" s="54">
        <f t="shared" si="10"/>
        <v>66040.779715384779</v>
      </c>
      <c r="K47" s="55">
        <f t="shared" si="10"/>
        <v>64738.78078953478</v>
      </c>
    </row>
    <row r="48" spans="1:11" x14ac:dyDescent="0.2">
      <c r="A48" s="76"/>
      <c r="B48" s="4" t="s">
        <v>4</v>
      </c>
      <c r="C48" s="54">
        <f t="shared" si="10"/>
        <v>44761.390988695654</v>
      </c>
      <c r="D48" s="54">
        <f t="shared" si="10"/>
        <v>48630.694640652175</v>
      </c>
      <c r="E48" s="54">
        <f t="shared" si="10"/>
        <v>50182.738086630437</v>
      </c>
      <c r="F48" s="54">
        <f t="shared" si="10"/>
        <v>51734.781532608693</v>
      </c>
      <c r="G48" s="54">
        <f t="shared" si="10"/>
        <v>54464.346162313042</v>
      </c>
      <c r="H48" s="54">
        <f t="shared" si="10"/>
        <v>53966.955268313046</v>
      </c>
      <c r="I48" s="54">
        <f t="shared" si="10"/>
        <v>54043.824770113046</v>
      </c>
      <c r="J48" s="54">
        <f t="shared" si="10"/>
        <v>54323.867185235868</v>
      </c>
      <c r="K48" s="55">
        <f t="shared" si="10"/>
        <v>53252.868068810873</v>
      </c>
    </row>
    <row r="49" spans="1:11" ht="17" thickBot="1" x14ac:dyDescent="0.25">
      <c r="A49" s="77"/>
      <c r="B49" s="48" t="s">
        <v>5</v>
      </c>
      <c r="C49" s="56">
        <f t="shared" si="10"/>
        <v>34588.347582173912</v>
      </c>
      <c r="D49" s="56">
        <f t="shared" si="10"/>
        <v>39318.433964782605</v>
      </c>
      <c r="E49" s="56">
        <f t="shared" si="10"/>
        <v>39318.433964782605</v>
      </c>
      <c r="F49" s="56">
        <f t="shared" si="10"/>
        <v>41387.825226086956</v>
      </c>
      <c r="G49" s="56">
        <f t="shared" si="10"/>
        <v>47132.607255847826</v>
      </c>
      <c r="H49" s="56">
        <f t="shared" si="10"/>
        <v>46702.172828347822</v>
      </c>
      <c r="I49" s="56">
        <f t="shared" si="10"/>
        <v>44690.08586759348</v>
      </c>
      <c r="J49" s="56">
        <f t="shared" si="10"/>
        <v>45802.476254218476</v>
      </c>
      <c r="K49" s="57">
        <f t="shared" si="10"/>
        <v>44899.476999193481</v>
      </c>
    </row>
    <row r="50" spans="1:11" ht="17" thickTop="1" x14ac:dyDescent="0.2"/>
  </sheetData>
  <mergeCells count="12">
    <mergeCell ref="A45:A49"/>
    <mergeCell ref="C1:K1"/>
    <mergeCell ref="A3:A8"/>
    <mergeCell ref="C13:K13"/>
    <mergeCell ref="A14:A19"/>
    <mergeCell ref="C22:K22"/>
    <mergeCell ref="A23:A28"/>
    <mergeCell ref="C30:K30"/>
    <mergeCell ref="A31:A35"/>
    <mergeCell ref="C37:K37"/>
    <mergeCell ref="A38:A42"/>
    <mergeCell ref="C44:K44"/>
  </mergeCells>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Herleitung</vt:lpstr>
      <vt:lpstr>letzt Anpassung rote-Punkte</vt:lpstr>
      <vt:lpstr>Folgetabelle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 Gros</dc:creator>
  <cp:lastModifiedBy>Tobias Gros</cp:lastModifiedBy>
  <cp:lastPrinted>2023-11-22T18:53:29Z</cp:lastPrinted>
  <dcterms:created xsi:type="dcterms:W3CDTF">2023-10-24T06:50:47Z</dcterms:created>
  <dcterms:modified xsi:type="dcterms:W3CDTF">2023-12-01T10:22:53Z</dcterms:modified>
</cp:coreProperties>
</file>