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lass\Documents\01_Daten\Aktuell\Landesrahmenvertrag\"/>
    </mc:Choice>
  </mc:AlternateContent>
  <bookViews>
    <workbookView xWindow="2700" yWindow="495" windowWidth="35055" windowHeight="19140"/>
  </bookViews>
  <sheets>
    <sheet name="Kalkulation" sheetId="2" r:id="rId1"/>
    <sheet name="Listen" sheetId="5" r:id="rId2"/>
  </sheets>
  <externalReferences>
    <externalReference r:id="rId3"/>
    <externalReference r:id="rId4"/>
  </externalReferences>
  <definedNames>
    <definedName name="Auslastung">'[1]5. Gesamt'!$D$11</definedName>
    <definedName name="AWO_TVLEEQ1a" localSheetId="1">[2]Einmalzahlung!$C$6</definedName>
    <definedName name="AWO_TVLEEQ1a">#REF!</definedName>
    <definedName name="AWO_TVLEEQ1b" localSheetId="1">[2]Einmalzahlung!$C$7</definedName>
    <definedName name="AWO_TVLEEQ1b">#REF!</definedName>
    <definedName name="AWO_TVLEEQ2" localSheetId="1">[2]Einmalzahlung!$C$8</definedName>
    <definedName name="AWO_TVLEEQ2">#REF!</definedName>
    <definedName name="AWO_TVLEEQ3" localSheetId="1">[2]Einmalzahlung!$C$9</definedName>
    <definedName name="AWO_TVLEEQ3">#REF!</definedName>
    <definedName name="AWO_TVLEEQ4" localSheetId="1">[2]Einmalzahlung!$C$10</definedName>
    <definedName name="AWO_TVLEEQ4">#REF!</definedName>
    <definedName name="AWO_TVLSEQ1a" localSheetId="1">[2]Einmalzahlung!$E$6</definedName>
    <definedName name="AWO_TVLSEQ1a">#REF!</definedName>
    <definedName name="AWO_TVLSEQ1b" localSheetId="1">[2]Einmalzahlung!$E$7</definedName>
    <definedName name="AWO_TVLSEQ1b">#REF!</definedName>
    <definedName name="AWO_TVLSEQ2" localSheetId="1">[2]Einmalzahlung!$E$8</definedName>
    <definedName name="AWO_TVLSEQ2">#REF!</definedName>
    <definedName name="AWO_TVLSEQ3" localSheetId="1">[2]Einmalzahlung!$E$9</definedName>
    <definedName name="AWO_TVLSEQ3">#REF!</definedName>
    <definedName name="AWO_TVLSEQ4" localSheetId="1">[2]Einmalzahlung!$E$10</definedName>
    <definedName name="AWO_TVLSEQ4">#REF!</definedName>
    <definedName name="Basiskosten_iL">'[1]5. Gesamt'!$G$117</definedName>
    <definedName name="bisherige_Abrechnung">'[1]5. Gesamt'!$L$5</definedName>
    <definedName name="DRKEQ1a" localSheetId="1">[2]Einmalzahlung!$F$6</definedName>
    <definedName name="DRKEQ1a">#REF!</definedName>
    <definedName name="DRKEQ1b" localSheetId="1">[2]Einmalzahlung!$F$7</definedName>
    <definedName name="DRKEQ1b">#REF!</definedName>
    <definedName name="DRKEQ2" localSheetId="1">[2]Einmalzahlung!$F$8</definedName>
    <definedName name="DRKEQ2">#REF!</definedName>
    <definedName name="DRKEQ3" localSheetId="1">[2]Einmalzahlung!$F$9</definedName>
    <definedName name="DRKEQ3">#REF!</definedName>
    <definedName name="DRKEQ4" localSheetId="1">[2]Einmalzahlung!$F$10</definedName>
    <definedName name="DRKEQ4">#REF!</definedName>
    <definedName name="Fachleistungsstundensatz">Listen!$I$3</definedName>
    <definedName name="FLS_kA">'[1]5. Gesamt'!$L$45</definedName>
    <definedName name="Funktion1">#N/A</definedName>
    <definedName name="h_netto_1VKpa">'[1]5. Gesamt'!$D$7</definedName>
    <definedName name="h_pa_kA">'[1]5. Gesamt'!$I$44</definedName>
    <definedName name="h_pa_qA">'[1]5. Gesamt'!$H$44</definedName>
    <definedName name="Klienten">'[1]5. Gesamt'!$D$8</definedName>
    <definedName name="LKH_AWO_TVLSEmixEQ1a" localSheetId="1">[2]Einmalzahlung!$D$6</definedName>
    <definedName name="LKH_AWO_TVLSEmixEQ1a">#REF!</definedName>
    <definedName name="LKH_AWO_TVLSEmixEQ1b" localSheetId="1">[2]Einmalzahlung!$D$7</definedName>
    <definedName name="LKH_AWO_TVLSEmixEQ1b">#REF!</definedName>
    <definedName name="LKH_AWO_TVLSEmixEQ2" localSheetId="1">[2]Einmalzahlung!$D$8</definedName>
    <definedName name="LKH_AWO_TVLSEmixEQ2">#REF!</definedName>
    <definedName name="LKH_AWO_TVLSEmixEQ3" localSheetId="1">[2]Einmalzahlung!$D$9</definedName>
    <definedName name="LKH_AWO_TVLSEmixEQ3">#REF!</definedName>
    <definedName name="LKH_AWO_TVLSEmixEQ4" localSheetId="1">[2]Einmalzahlung!$D$10</definedName>
    <definedName name="LKH_AWO_TVLSEmixEQ4">#REF!</definedName>
    <definedName name="Modul">'[1]5. Gesamt'!$G$5</definedName>
    <definedName name="Modul_SB">Listen!$G$5</definedName>
    <definedName name="Modul_SR">Listen!$G$4</definedName>
    <definedName name="Modul_TS">Listen!$G$2</definedName>
    <definedName name="Modul_Wohnen">Listen!$G$3</definedName>
    <definedName name="PK_kA">'[1]5. Gesamt'!$L$116</definedName>
    <definedName name="PK_qA">'[1]5. Gesamt'!$K$116</definedName>
    <definedName name="Qualifikation_FL">#N/A</definedName>
    <definedName name="Sozialraum">Listen!$G$4</definedName>
    <definedName name="spez_Bedarfslagen">Listen!$G$5</definedName>
    <definedName name="Tage_nach_Auslastung">'[1]5. Gesamt'!$D$12</definedName>
    <definedName name="Tage_p.a.">'[1]4. TG-TS-TF'!$B$4</definedName>
    <definedName name="Tage_pa">'[1]3c. Vorhalt NachtBereit'!$B$6</definedName>
    <definedName name="Tagessatz">Listen!$I$2</definedName>
    <definedName name="Tarif">#N/A</definedName>
    <definedName name="TS">Listen!$G$2</definedName>
    <definedName name="Wochenstunden">'[1]4. TG-TS-TF'!$I$11</definedName>
    <definedName name="Wohnen">Listen!$G$3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F16" i="2"/>
  <c r="D12" i="2" l="1"/>
  <c r="B61" i="2"/>
  <c r="B75" i="2"/>
  <c r="B89" i="2"/>
  <c r="D68" i="2"/>
  <c r="G26" i="2"/>
  <c r="D82" i="2"/>
  <c r="D96" i="2"/>
  <c r="D69" i="2"/>
  <c r="D83" i="2"/>
  <c r="C26" i="2"/>
  <c r="D70" i="2"/>
  <c r="D98" i="2"/>
  <c r="D71" i="2"/>
  <c r="D85" i="2"/>
  <c r="K26" i="2"/>
  <c r="D99" i="2"/>
  <c r="D86" i="2"/>
  <c r="D100" i="2"/>
  <c r="E42" i="2"/>
  <c r="H10" i="2"/>
  <c r="H38" i="2"/>
  <c r="I38" i="2"/>
  <c r="I10" i="2"/>
  <c r="K10" i="2"/>
  <c r="B68" i="2"/>
  <c r="B82" i="2" s="1"/>
  <c r="B96" i="2" s="1"/>
  <c r="B69" i="2"/>
  <c r="B83" i="2" s="1"/>
  <c r="B70" i="2"/>
  <c r="B84" i="2" s="1"/>
  <c r="B98" i="2" s="1"/>
  <c r="B71" i="2"/>
  <c r="B72" i="2"/>
  <c r="B86" i="2" s="1"/>
  <c r="D72" i="2"/>
  <c r="D84" i="2"/>
  <c r="C42" i="2" l="1"/>
  <c r="L26" i="2"/>
  <c r="D115" i="2"/>
  <c r="K9" i="2" s="1"/>
  <c r="K11" i="2" s="1"/>
  <c r="D113" i="2"/>
  <c r="I9" i="2" s="1"/>
  <c r="I11" i="2" s="1"/>
  <c r="I41" i="2"/>
  <c r="I39" i="2"/>
  <c r="H41" i="2"/>
  <c r="H39" i="2"/>
  <c r="F96" i="2"/>
  <c r="G96" i="2" s="1"/>
  <c r="H96" i="2" s="1"/>
  <c r="I96" i="2" s="1"/>
  <c r="H37" i="2"/>
  <c r="H40" i="2"/>
  <c r="F43" i="2"/>
  <c r="F86" i="2"/>
  <c r="G86" i="2" s="1"/>
  <c r="I37" i="2"/>
  <c r="G10" i="2"/>
  <c r="L10" i="2" s="1"/>
  <c r="F71" i="2"/>
  <c r="G71" i="2" s="1"/>
  <c r="H71" i="2" s="1"/>
  <c r="F84" i="2"/>
  <c r="G84" i="2" s="1"/>
  <c r="F72" i="2"/>
  <c r="F69" i="2"/>
  <c r="D73" i="2"/>
  <c r="F68" i="2"/>
  <c r="F83" i="2"/>
  <c r="B97" i="2"/>
  <c r="F98" i="2"/>
  <c r="B113" i="2"/>
  <c r="F113" i="2" s="1"/>
  <c r="F70" i="2"/>
  <c r="D87" i="2"/>
  <c r="F82" i="2"/>
  <c r="D114" i="2"/>
  <c r="J9" i="2" s="1"/>
  <c r="D26" i="2"/>
  <c r="B100" i="2"/>
  <c r="J10" i="2"/>
  <c r="B111" i="2"/>
  <c r="D42" i="2"/>
  <c r="I40" i="2"/>
  <c r="H26" i="2"/>
  <c r="D97" i="2"/>
  <c r="D111" i="2"/>
  <c r="B85" i="2"/>
  <c r="D112" i="2"/>
  <c r="I42" i="2" l="1"/>
  <c r="H42" i="2"/>
  <c r="H44" i="2" s="1"/>
  <c r="H45" i="2" s="1"/>
  <c r="G72" i="2"/>
  <c r="H72" i="2" s="1"/>
  <c r="I72" i="2" s="1"/>
  <c r="H9" i="2"/>
  <c r="H11" i="2" s="1"/>
  <c r="D101" i="2"/>
  <c r="J11" i="2"/>
  <c r="D116" i="2"/>
  <c r="H84" i="2"/>
  <c r="I84" i="2" s="1"/>
  <c r="G69" i="2"/>
  <c r="H69" i="2" s="1"/>
  <c r="I69" i="2" s="1"/>
  <c r="H86" i="2"/>
  <c r="I86" i="2" s="1"/>
  <c r="I71" i="2"/>
  <c r="B99" i="2"/>
  <c r="F85" i="2"/>
  <c r="F87" i="2" s="1"/>
  <c r="B115" i="2"/>
  <c r="F115" i="2" s="1"/>
  <c r="F100" i="2"/>
  <c r="I44" i="2"/>
  <c r="I45" i="2" s="1"/>
  <c r="C53" i="2"/>
  <c r="I53" i="2" s="1"/>
  <c r="G82" i="2"/>
  <c r="H82" i="2" s="1"/>
  <c r="D43" i="2"/>
  <c r="D44" i="2" s="1"/>
  <c r="G83" i="2"/>
  <c r="H83" i="2" s="1"/>
  <c r="F111" i="2"/>
  <c r="F73" i="2"/>
  <c r="G68" i="2"/>
  <c r="H68" i="2" s="1"/>
  <c r="G113" i="2"/>
  <c r="H113" i="2" s="1"/>
  <c r="I113" i="2" s="1"/>
  <c r="J39" i="2" s="1"/>
  <c r="K113" i="2"/>
  <c r="L113" i="2" s="1"/>
  <c r="G98" i="2"/>
  <c r="H98" i="2" s="1"/>
  <c r="G70" i="2"/>
  <c r="H70" i="2" s="1"/>
  <c r="F97" i="2"/>
  <c r="B112" i="2"/>
  <c r="F112" i="2" s="1"/>
  <c r="G9" i="2"/>
  <c r="B53" i="2" l="1"/>
  <c r="D53" i="2" s="1"/>
  <c r="I83" i="2"/>
  <c r="I82" i="2"/>
  <c r="I98" i="2"/>
  <c r="I70" i="2"/>
  <c r="B54" i="2"/>
  <c r="B52" i="2"/>
  <c r="I68" i="2"/>
  <c r="G111" i="2"/>
  <c r="K111" i="2"/>
  <c r="L9" i="2"/>
  <c r="G11" i="2"/>
  <c r="L11" i="2" s="1"/>
  <c r="B59" i="2" s="1"/>
  <c r="C52" i="2"/>
  <c r="I52" i="2" s="1"/>
  <c r="C54" i="2"/>
  <c r="G85" i="2"/>
  <c r="H85" i="2" s="1"/>
  <c r="K112" i="2"/>
  <c r="L112" i="2" s="1"/>
  <c r="G112" i="2"/>
  <c r="H112" i="2" s="1"/>
  <c r="I112" i="2" s="1"/>
  <c r="J38" i="2" s="1"/>
  <c r="G100" i="2"/>
  <c r="H100" i="2" s="1"/>
  <c r="I100" i="2" s="1"/>
  <c r="G97" i="2"/>
  <c r="H97" i="2" s="1"/>
  <c r="I97" i="2" s="1"/>
  <c r="G115" i="2"/>
  <c r="H115" i="2" s="1"/>
  <c r="K115" i="2"/>
  <c r="L115" i="2" s="1"/>
  <c r="B114" i="2"/>
  <c r="F114" i="2" s="1"/>
  <c r="F116" i="2" s="1"/>
  <c r="F99" i="2"/>
  <c r="F101" i="2" s="1"/>
  <c r="H53" i="2" l="1"/>
  <c r="I73" i="2"/>
  <c r="C28" i="2" s="1"/>
  <c r="L111" i="2"/>
  <c r="H111" i="2"/>
  <c r="I85" i="2"/>
  <c r="I87" i="2" s="1"/>
  <c r="G28" i="2" s="1"/>
  <c r="G99" i="2"/>
  <c r="H99" i="2" s="1"/>
  <c r="I111" i="2"/>
  <c r="J37" i="2" s="1"/>
  <c r="K114" i="2"/>
  <c r="K116" i="2" s="1"/>
  <c r="L44" i="2" s="1"/>
  <c r="G114" i="2"/>
  <c r="G116" i="2" s="1"/>
  <c r="H114" i="2"/>
  <c r="I54" i="2"/>
  <c r="I56" i="2" s="1"/>
  <c r="I57" i="2" s="1"/>
  <c r="C56" i="2"/>
  <c r="H52" i="2"/>
  <c r="D52" i="2"/>
  <c r="H54" i="2"/>
  <c r="B56" i="2"/>
  <c r="D54" i="2"/>
  <c r="I115" i="2"/>
  <c r="J41" i="2" s="1"/>
  <c r="D56" i="2" l="1"/>
  <c r="L114" i="2"/>
  <c r="L116" i="2" s="1"/>
  <c r="L45" i="2" s="1"/>
  <c r="H116" i="2"/>
  <c r="G117" i="2" s="1"/>
  <c r="L43" i="2" s="1"/>
  <c r="H56" i="2"/>
  <c r="H57" i="2" s="1"/>
  <c r="I114" i="2"/>
  <c r="J40" i="2" s="1"/>
  <c r="I99" i="2"/>
  <c r="I101" i="2" s="1"/>
  <c r="K28" i="2" s="1"/>
  <c r="I116" i="2"/>
  <c r="I120" i="2" l="1"/>
  <c r="G118" i="2"/>
  <c r="K117" i="2"/>
  <c r="K118" i="2" s="1"/>
</calcChain>
</file>

<file path=xl/sharedStrings.xml><?xml version="1.0" encoding="utf-8"?>
<sst xmlns="http://schemas.openxmlformats.org/spreadsheetml/2006/main" count="266" uniqueCount="107">
  <si>
    <t>DRK</t>
  </si>
  <si>
    <t>Bitte auswählen:</t>
  </si>
  <si>
    <t>Präsenz am Tag</t>
  </si>
  <si>
    <t>Bitte auswählen, wenn zutreffend oder eingeben.</t>
  </si>
  <si>
    <t>Gesamt:</t>
  </si>
  <si>
    <t>Tagessatz:</t>
  </si>
  <si>
    <t>=</t>
  </si>
  <si>
    <t>x</t>
  </si>
  <si>
    <t>EUR</t>
  </si>
  <si>
    <t>VK p.a.</t>
  </si>
  <si>
    <t>PK kA</t>
  </si>
  <si>
    <t>PK qA</t>
  </si>
  <si>
    <t>Summe</t>
  </si>
  <si>
    <t>SK/IK</t>
  </si>
  <si>
    <t>Leitung/
Verwaltung</t>
  </si>
  <si>
    <t>PK 
Betreuung</t>
  </si>
  <si>
    <t>1 VK p.a.</t>
  </si>
  <si>
    <t>SOLL</t>
  </si>
  <si>
    <t>pauschal</t>
  </si>
  <si>
    <t>Aufschlag 
I2</t>
  </si>
  <si>
    <t>Aufschlag 
I1</t>
  </si>
  <si>
    <t>Basisleistung</t>
  </si>
  <si>
    <t>individuelle Leistungen</t>
  </si>
  <si>
    <t>Aufschlag 
V2</t>
  </si>
  <si>
    <t>Aufschlag 
V1</t>
  </si>
  <si>
    <t>% Abweichung Mittel</t>
  </si>
  <si>
    <t>Spanne</t>
  </si>
  <si>
    <t>oberes Volumen</t>
  </si>
  <si>
    <t>mittleres Volumen</t>
  </si>
  <si>
    <t>unteres Volumen</t>
  </si>
  <si>
    <t>h</t>
  </si>
  <si>
    <t>kA</t>
  </si>
  <si>
    <t>qA</t>
  </si>
  <si>
    <t>Wird für Phase 2 relevant und dann eingeblendet.</t>
  </si>
  <si>
    <t xml:space="preserve">Leistungsvolumen ergänzende individuelle Leistungen VK und Stunden (ohne Vorhalte) </t>
  </si>
  <si>
    <t>FLS kA</t>
  </si>
  <si>
    <t>h/Klient p.w.</t>
  </si>
  <si>
    <t>FLS qA</t>
  </si>
  <si>
    <t>h p.a.</t>
  </si>
  <si>
    <t>h. p.a.:</t>
  </si>
  <si>
    <t>FLS Basis</t>
  </si>
  <si>
    <t>je FLS Q4</t>
  </si>
  <si>
    <t>Q4</t>
  </si>
  <si>
    <t>je FLS Q3</t>
  </si>
  <si>
    <t>Q3</t>
  </si>
  <si>
    <t>je FLS Q2</t>
  </si>
  <si>
    <t>Q2</t>
  </si>
  <si>
    <t>je FLS Q1b</t>
  </si>
  <si>
    <t>Q1b</t>
  </si>
  <si>
    <t>je FLS Q1a</t>
  </si>
  <si>
    <t>Zellen werden in Phase 2 ausgewiesen</t>
  </si>
  <si>
    <t>Zellen werden für Phase 2 individuell befüllbar sein.</t>
  </si>
  <si>
    <t>Q1a</t>
  </si>
  <si>
    <t>%</t>
  </si>
  <si>
    <t>%+-</t>
  </si>
  <si>
    <t>innerhalb
Spanne</t>
  </si>
  <si>
    <t>FLS-Satz</t>
  </si>
  <si>
    <t>kA
kompensa-torische
Assistenz</t>
  </si>
  <si>
    <t>qA
qualifizie-rende
Assistenz</t>
  </si>
  <si>
    <t>Gestehung
prospektiv</t>
  </si>
  <si>
    <t>IST</t>
  </si>
  <si>
    <t>nach-
richtlich</t>
  </si>
  <si>
    <t>individuelle Leistungen (ohne Vorhalteleistungen = pauschale Leistungen)</t>
  </si>
  <si>
    <t>Pauschale Leistungen (=Basisleistung = Tagessatz)</t>
  </si>
  <si>
    <t>p.a.</t>
  </si>
  <si>
    <t>Tage/Klient:</t>
  </si>
  <si>
    <t>VK gesamt</t>
  </si>
  <si>
    <t>Auslastung</t>
  </si>
  <si>
    <t>VK Spanne</t>
  </si>
  <si>
    <t>VK</t>
  </si>
  <si>
    <t>Anzahl</t>
  </si>
  <si>
    <t>Wochen:</t>
  </si>
  <si>
    <t>Klienten:</t>
  </si>
  <si>
    <t>EQ4</t>
  </si>
  <si>
    <t>EQ3</t>
  </si>
  <si>
    <t>EQ2</t>
  </si>
  <si>
    <t>EQ1b</t>
  </si>
  <si>
    <t>EQ1a</t>
  </si>
  <si>
    <t>1 VK p.a.:</t>
  </si>
  <si>
    <t>Fachleistungsstundensatz</t>
  </si>
  <si>
    <t>Abrechnung:</t>
  </si>
  <si>
    <t>Wählen Sie das Modul aus. 
Je Modul ist eine gesonderte Datei zu erstellen!</t>
  </si>
  <si>
    <t>Modul:</t>
  </si>
  <si>
    <t>Tarifcluster:</t>
  </si>
  <si>
    <t>Bitte Kommentarbereich in der Spalte N beachten.</t>
  </si>
  <si>
    <t xml:space="preserve">Hier angebotsindividuelle Angaben/Einträge erforderlich
</t>
  </si>
  <si>
    <t>gelbliche Felder:</t>
  </si>
  <si>
    <r>
      <rPr>
        <u/>
        <sz val="12"/>
        <color theme="1"/>
        <rFont val="Calibri (Textkörper)"/>
      </rPr>
      <t>rötliche Felder:</t>
    </r>
    <r>
      <rPr>
        <sz val="12"/>
        <color theme="1"/>
        <rFont val="Calibri"/>
        <family val="2"/>
        <scheme val="minor"/>
      </rPr>
      <t xml:space="preserve"> </t>
    </r>
  </si>
  <si>
    <t>Diakonie 
AVR HN</t>
  </si>
  <si>
    <t>Caritas</t>
  </si>
  <si>
    <t>TVöD</t>
  </si>
  <si>
    <t>BAT KF</t>
  </si>
  <si>
    <t>AWO
TVL-S</t>
  </si>
  <si>
    <t>LKH /
AWO
TVL-S/E mix</t>
  </si>
  <si>
    <t>AWO 
TVL-E</t>
  </si>
  <si>
    <t>Sonderregelungen Ruf-Bereitschaft</t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</si>
  <si>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zusätzliche spezielle Bedarfslagen</t>
    </r>
  </si>
  <si>
    <t>Präsenz Nachtbereitschaft</t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</si>
  <si>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Teilhabe im Sozialraum</t>
    </r>
  </si>
  <si>
    <t>Präsenz Nachtwache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</si>
  <si>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Teilhabe in der eigenen Wohnung und anderen Wohnformen innerhalb und außerhalb von besonderen Wohnformen</t>
    </r>
  </si>
  <si>
    <t>Tagessatz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</si>
  <si>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Tagesstruktur</t>
    </r>
  </si>
  <si>
    <t>Tagesstruktur/-gruppe/-stätte</t>
  </si>
  <si>
    <t>Standardwerte gemäß Vereinbarung der Parteien und teilweise regelmäßig (jährlich) anzupassen.</t>
  </si>
  <si>
    <t>nicht
tarifgebundene
Anbieter</t>
  </si>
  <si>
    <r>
      <t>Diakonie
AVR DD /</t>
    </r>
    <r>
      <rPr>
        <sz val="16"/>
        <color rgb="FFFF0000"/>
        <rFont val="Arial"/>
        <family val="2"/>
      </rPr>
      <t xml:space="preserve">
</t>
    </r>
    <r>
      <rPr>
        <sz val="12"/>
        <color theme="1"/>
        <rFont val="Calibri (Textkörper)"/>
      </rPr>
      <t>Johanniter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</si>
</sst>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"/>
    <numFmt numFmtId="165" formatCode="0.0%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 (Textkörper)"/>
    </font>
    <font>
      <sz val="16"/>
      <color rgb="FFFF0000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12"/>
      <color theme="1"/>
      <name val="Calibri (Textkörper)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0" fontId="0" fillId="2" borderId="0" xfId="0" applyFill="1"/>
    <xf numFmtId="3" fontId="0" fillId="0" borderId="7" xfId="0" applyNumberFormat="1" applyBorder="1"/>
    <xf numFmtId="4" fontId="0" fillId="0" borderId="0" xfId="0" applyNumberFormat="1"/>
    <xf numFmtId="4" fontId="0" fillId="0" borderId="8" xfId="0" applyNumberFormat="1" applyBorder="1"/>
    <xf numFmtId="3" fontId="0" fillId="0" borderId="8" xfId="0" applyNumberFormat="1" applyBorder="1"/>
    <xf numFmtId="0" fontId="0" fillId="0" borderId="0" xfId="0" quotePrefix="1" applyAlignment="1">
      <alignment horizontal="center"/>
    </xf>
    <xf numFmtId="3" fontId="0" fillId="3" borderId="8" xfId="0" applyNumberFormat="1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8" xfId="0" applyFill="1" applyBorder="1"/>
    <xf numFmtId="10" fontId="0" fillId="3" borderId="8" xfId="0" applyNumberFormat="1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0" fillId="2" borderId="1" xfId="0" applyNumberFormat="1" applyFill="1" applyBorder="1"/>
    <xf numFmtId="10" fontId="0" fillId="2" borderId="8" xfId="0" applyNumberFormat="1" applyFill="1" applyBorder="1" applyAlignment="1" applyProtection="1">
      <alignment horizontal="center"/>
      <protection locked="0"/>
    </xf>
    <xf numFmtId="0" fontId="5" fillId="0" borderId="0" xfId="0" applyFont="1"/>
    <xf numFmtId="164" fontId="0" fillId="0" borderId="0" xfId="0" applyNumberFormat="1"/>
    <xf numFmtId="3" fontId="0" fillId="6" borderId="8" xfId="0" applyNumberFormat="1" applyFill="1" applyBorder="1"/>
    <xf numFmtId="4" fontId="0" fillId="6" borderId="8" xfId="0" applyNumberFormat="1" applyFill="1" applyBorder="1"/>
    <xf numFmtId="0" fontId="0" fillId="0" borderId="14" xfId="0" applyBorder="1" applyAlignment="1">
      <alignment horizontal="center"/>
    </xf>
    <xf numFmtId="4" fontId="3" fillId="8" borderId="8" xfId="0" applyNumberFormat="1" applyFont="1" applyFill="1" applyBorder="1"/>
    <xf numFmtId="0" fontId="7" fillId="0" borderId="8" xfId="0" applyFont="1" applyBorder="1"/>
    <xf numFmtId="4" fontId="0" fillId="2" borderId="8" xfId="0" applyNumberFormat="1" applyFill="1" applyBorder="1"/>
    <xf numFmtId="0" fontId="3" fillId="8" borderId="8" xfId="0" applyFont="1" applyFill="1" applyBorder="1"/>
    <xf numFmtId="4" fontId="4" fillId="0" borderId="0" xfId="0" applyNumberFormat="1" applyFont="1"/>
    <xf numFmtId="0" fontId="0" fillId="0" borderId="1" xfId="0" applyBorder="1"/>
    <xf numFmtId="0" fontId="0" fillId="0" borderId="7" xfId="0" applyBorder="1"/>
    <xf numFmtId="4" fontId="0" fillId="0" borderId="1" xfId="0" applyNumberFormat="1" applyBorder="1"/>
    <xf numFmtId="0" fontId="3" fillId="0" borderId="1" xfId="0" applyFont="1" applyBorder="1"/>
    <xf numFmtId="3" fontId="0" fillId="6" borderId="19" xfId="0" applyNumberFormat="1" applyFill="1" applyBorder="1"/>
    <xf numFmtId="4" fontId="0" fillId="0" borderId="8" xfId="0" applyNumberFormat="1" applyBorder="1" applyAlignment="1">
      <alignment horizontal="right" vertical="center"/>
    </xf>
    <xf numFmtId="0" fontId="3" fillId="0" borderId="14" xfId="0" applyFont="1" applyBorder="1"/>
    <xf numFmtId="0" fontId="3" fillId="0" borderId="8" xfId="0" applyFont="1" applyBorder="1"/>
    <xf numFmtId="0" fontId="0" fillId="0" borderId="14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top" wrapText="1"/>
    </xf>
    <xf numFmtId="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right"/>
    </xf>
    <xf numFmtId="4" fontId="0" fillId="0" borderId="8" xfId="0" applyNumberFormat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vertical="top" wrapText="1"/>
    </xf>
    <xf numFmtId="4" fontId="0" fillId="10" borderId="8" xfId="0" applyNumberFormat="1" applyFill="1" applyBorder="1" applyAlignment="1" applyProtection="1">
      <alignment horizontal="center"/>
      <protection locked="0"/>
    </xf>
    <xf numFmtId="3" fontId="0" fillId="10" borderId="8" xfId="0" applyNumberFormat="1" applyFill="1" applyBorder="1" applyAlignment="1">
      <alignment horizontal="center"/>
    </xf>
    <xf numFmtId="4" fontId="0" fillId="10" borderId="8" xfId="0" applyNumberFormat="1" applyFill="1" applyBorder="1" applyProtection="1">
      <protection locked="0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10" borderId="8" xfId="0" applyFill="1" applyBorder="1" applyProtection="1">
      <protection locked="0"/>
    </xf>
    <xf numFmtId="0" fontId="0" fillId="10" borderId="8" xfId="0" applyFill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165" fontId="8" fillId="9" borderId="20" xfId="0" applyNumberFormat="1" applyFont="1" applyFill="1" applyBorder="1" applyAlignment="1">
      <alignment horizontal="center" vertical="center" wrapText="1"/>
    </xf>
    <xf numFmtId="165" fontId="8" fillId="9" borderId="12" xfId="0" applyNumberFormat="1" applyFont="1" applyFill="1" applyBorder="1" applyAlignment="1">
      <alignment horizontal="center" vertical="center" wrapText="1"/>
    </xf>
    <xf numFmtId="4" fontId="0" fillId="6" borderId="18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9" fillId="1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/>
    </xf>
    <xf numFmtId="4" fontId="0" fillId="6" borderId="11" xfId="0" applyNumberFormat="1" applyFill="1" applyBorder="1" applyAlignment="1">
      <alignment horizontal="center"/>
    </xf>
    <xf numFmtId="4" fontId="0" fillId="6" borderId="9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7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" fontId="0" fillId="10" borderId="8" xfId="0" applyNumberForma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8" xfId="0" applyFill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Währung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409223</xdr:colOff>
      <xdr:row>52</xdr:row>
      <xdr:rowOff>28223</xdr:rowOff>
    </xdr:from>
    <xdr:to>
      <xdr:col>0</xdr:col>
      <xdr:colOff>1143001</xdr:colOff>
      <xdr:row>52</xdr:row>
      <xdr:rowOff>183445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E44E684A-6335-A24E-8C77-0952349764E0}"/>
            </a:ext>
          </a:extLst>
        </xdr:cNvPr>
        <xdr:cNvSpPr/>
      </xdr:nvSpPr>
      <xdr:spPr>
        <a:xfrm>
          <a:off x="409223" y="10594623"/>
          <a:ext cx="416278" cy="155222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jv.rlp.de\home\Users\tobiasgros\Desktop\RLP%20aktuell\31012024%20RLP%20Standard-Kalkulation%203.1%20blank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Gesamt"/>
      <sheetName val="4. TG-TS-TF"/>
      <sheetName val="3c. Vorhalt NachtBerei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b. Einmalzahlung"/>
      <sheetName val="Einmalzahlung"/>
      <sheetName val="Tabelle1"/>
    </sheetNames>
    <sheetDataSet>
      <sheetData sheetId="0"/>
      <sheetData sheetId="1">
        <row r="6">
          <cell r="C6">
            <v>1000</v>
          </cell>
          <cell r="D6">
            <v>1100</v>
          </cell>
          <cell r="E6">
            <v>1200</v>
          </cell>
          <cell r="F6">
            <v>1300</v>
          </cell>
        </row>
        <row r="7">
          <cell r="C7">
            <v>1000</v>
          </cell>
          <cell r="D7">
            <v>1100</v>
          </cell>
          <cell r="E7">
            <v>1200</v>
          </cell>
          <cell r="F7">
            <v>1200</v>
          </cell>
        </row>
        <row r="8">
          <cell r="C8">
            <v>1000</v>
          </cell>
          <cell r="D8">
            <v>1100</v>
          </cell>
          <cell r="E8">
            <v>1200</v>
          </cell>
          <cell r="F8">
            <v>1100</v>
          </cell>
        </row>
        <row r="9">
          <cell r="C9">
            <v>1000</v>
          </cell>
          <cell r="D9">
            <v>1100</v>
          </cell>
          <cell r="E9">
            <v>1200</v>
          </cell>
          <cell r="F9">
            <v>1000</v>
          </cell>
        </row>
        <row r="10">
          <cell r="C10">
            <v>1000</v>
          </cell>
          <cell r="D10">
            <v>1100</v>
          </cell>
          <cell r="E10">
            <v>1200</v>
          </cell>
          <cell r="F10">
            <v>900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9" tint="0.39997558519241921"/>
  </sheetPr>
  <dimension ref="A1:W123"/>
  <sheetViews>
    <sheetView tabSelected="1" topLeftCell="A26" zoomScale="120" zoomScaleNormal="120" workbookViewId="0">
      <selection activeCell="D33" sqref="D33:I33"/>
    </sheetView>
  </sheetViews>
  <sheetFormatPr baseColWidth="10" defaultRowHeight="15.75"/>
  <cols>
    <col min="1" max="1" width="1.375" customWidth="1"/>
    <col min="2" max="2" width="14.375" customWidth="1"/>
    <col min="3" max="12" width="10.875" customWidth="1"/>
    <col min="13" max="13" width="4.5" customWidth="1"/>
    <col min="14" max="14" width="9.375" customWidth="1"/>
    <col min="15" max="15" width="10.125" customWidth="1"/>
    <col min="16" max="16" width="11.625" customWidth="1"/>
    <col min="17" max="18" width="12.625" customWidth="1"/>
    <col min="19" max="19" width="13.125" customWidth="1"/>
    <col min="20" max="20" width="18" style="3" customWidth="1"/>
    <col min="21" max="21" width="14.375" customWidth="1"/>
    <col min="22" max="22" width="10.125" customWidth="1"/>
    <col min="23" max="23" width="11.375" style="2" customWidth="1"/>
    <col min="24" max="24" width="13" customWidth="1"/>
    <col min="25" max="26" width="11.125" customWidth="1"/>
    <col min="27" max="27" width="2.875" customWidth="1"/>
    <col min="28" max="32" width="8.5" customWidth="1"/>
  </cols>
  <sheetData>
    <row r="1" spans="2:23">
      <c r="B1" s="49" t="s">
        <v>87</v>
      </c>
      <c r="C1" s="99" t="s">
        <v>104</v>
      </c>
      <c r="D1" s="99"/>
      <c r="E1" s="99"/>
      <c r="F1" s="99"/>
      <c r="G1" s="99"/>
      <c r="H1" s="99"/>
      <c r="I1" s="99"/>
      <c r="J1" s="99"/>
      <c r="K1" s="99"/>
      <c r="L1" s="99"/>
    </row>
    <row r="2" spans="2:23" ht="20.100000000000001" customHeight="1">
      <c r="B2" s="59" t="s">
        <v>86</v>
      </c>
      <c r="C2" s="99" t="s">
        <v>85</v>
      </c>
      <c r="D2" s="99"/>
      <c r="E2" s="99"/>
      <c r="F2" s="99"/>
      <c r="G2" s="99"/>
      <c r="H2" s="99"/>
      <c r="I2" s="99"/>
      <c r="J2" s="99"/>
      <c r="K2" s="99"/>
      <c r="L2" s="99"/>
    </row>
    <row r="3" spans="2:23" ht="21" customHeight="1">
      <c r="B3" s="49"/>
      <c r="C3" s="99" t="s">
        <v>84</v>
      </c>
      <c r="D3" s="99"/>
      <c r="E3" s="99"/>
      <c r="F3" s="99"/>
      <c r="G3" s="99"/>
      <c r="H3" s="99"/>
      <c r="I3" s="99"/>
      <c r="J3" s="99"/>
      <c r="K3" s="99"/>
      <c r="L3" s="99"/>
      <c r="M3" s="49"/>
    </row>
    <row r="4" spans="2:23" ht="6.95" customHeigh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23" ht="60.95" customHeight="1">
      <c r="B5" s="57" t="s">
        <v>83</v>
      </c>
      <c r="C5" s="100" t="s">
        <v>1</v>
      </c>
      <c r="D5" s="101"/>
      <c r="F5" s="57" t="s">
        <v>82</v>
      </c>
      <c r="G5" s="102" t="s">
        <v>81</v>
      </c>
      <c r="H5" s="102"/>
      <c r="I5" s="102"/>
      <c r="K5" s="56" t="s">
        <v>80</v>
      </c>
      <c r="L5" s="66" t="s">
        <v>1</v>
      </c>
    </row>
    <row r="6" spans="2:23" ht="12" customHeight="1">
      <c r="F6" s="55"/>
    </row>
    <row r="7" spans="2:23" ht="15.95" customHeight="1">
      <c r="B7" s="13" t="s">
        <v>78</v>
      </c>
      <c r="C7" s="13" t="s">
        <v>30</v>
      </c>
      <c r="D7" s="54">
        <v>1250</v>
      </c>
      <c r="F7" s="13" t="s">
        <v>16</v>
      </c>
      <c r="G7" s="13" t="s">
        <v>77</v>
      </c>
      <c r="H7" s="13" t="s">
        <v>76</v>
      </c>
      <c r="I7" s="13" t="s">
        <v>75</v>
      </c>
      <c r="J7" s="13" t="s">
        <v>74</v>
      </c>
      <c r="K7" s="13" t="s">
        <v>73</v>
      </c>
      <c r="L7" s="15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2:23">
      <c r="B8" s="13" t="s">
        <v>72</v>
      </c>
      <c r="C8" s="13" t="s">
        <v>70</v>
      </c>
      <c r="D8" s="60"/>
      <c r="F8" s="13" t="s">
        <v>8</v>
      </c>
      <c r="G8" s="61"/>
      <c r="H8" s="61"/>
      <c r="I8" s="61"/>
      <c r="J8" s="61"/>
      <c r="K8" s="61"/>
      <c r="L8" s="15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2:23">
      <c r="B9" s="13" t="s">
        <v>71</v>
      </c>
      <c r="C9" s="13" t="s">
        <v>70</v>
      </c>
      <c r="D9" s="60"/>
      <c r="F9" s="13" t="s">
        <v>69</v>
      </c>
      <c r="G9" s="52">
        <f>D68+D82+D96+D111</f>
        <v>0</v>
      </c>
      <c r="H9" s="52">
        <f>D69+D83+D97+D112</f>
        <v>0</v>
      </c>
      <c r="I9" s="52">
        <f>D70+D84+D98+D113</f>
        <v>0</v>
      </c>
      <c r="J9" s="52">
        <f>D71+D85+D99+D114</f>
        <v>0</v>
      </c>
      <c r="K9" s="52">
        <f>D72+D86+D100+D115</f>
        <v>0</v>
      </c>
      <c r="L9" s="51">
        <f>SUM(G9:K9)</f>
        <v>0</v>
      </c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2:23">
      <c r="B10" s="13" t="s">
        <v>65</v>
      </c>
      <c r="C10" s="13" t="s">
        <v>64</v>
      </c>
      <c r="D10" s="60"/>
      <c r="F10" s="13" t="s">
        <v>68</v>
      </c>
      <c r="G10" s="52">
        <f>IFERROR(D37*E37,0)</f>
        <v>0</v>
      </c>
      <c r="H10" s="52">
        <f>D38*E38</f>
        <v>0</v>
      </c>
      <c r="I10" s="52">
        <f>D39*E39</f>
        <v>0</v>
      </c>
      <c r="J10" s="52">
        <f>D40*E40</f>
        <v>0</v>
      </c>
      <c r="K10" s="52">
        <f>D41*E41</f>
        <v>0</v>
      </c>
      <c r="L10" s="51">
        <f>SUM(G10:K10)</f>
        <v>0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2:23">
      <c r="B11" s="13" t="s">
        <v>67</v>
      </c>
      <c r="C11" s="13"/>
      <c r="D11" s="53">
        <v>0.98499999999999999</v>
      </c>
      <c r="F11" s="13" t="s">
        <v>66</v>
      </c>
      <c r="G11" s="52">
        <f>G9+G10</f>
        <v>0</v>
      </c>
      <c r="H11" s="52">
        <f>H9+H10</f>
        <v>0</v>
      </c>
      <c r="I11" s="52">
        <f>I9+I10</f>
        <v>0</v>
      </c>
      <c r="J11" s="52">
        <f>J9+J10</f>
        <v>0</v>
      </c>
      <c r="K11" s="52">
        <f>K9+K10</f>
        <v>0</v>
      </c>
      <c r="L11" s="51">
        <f>SUM(G11:K11)</f>
        <v>0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2:23">
      <c r="B12" s="13" t="s">
        <v>65</v>
      </c>
      <c r="C12" s="13" t="s">
        <v>64</v>
      </c>
      <c r="D12" s="50">
        <f>D10*D11</f>
        <v>0</v>
      </c>
      <c r="F12" s="15"/>
      <c r="G12" s="15"/>
      <c r="H12" s="15"/>
      <c r="I12" s="15"/>
      <c r="J12" s="15"/>
      <c r="K12" s="15"/>
      <c r="L12" s="15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2:23"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2:23" ht="20.100000000000001" customHeight="1">
      <c r="B14" s="98" t="s">
        <v>63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2:23" ht="6" customHeight="1"/>
    <row r="16" spans="2:23" s="1" customFormat="1" ht="56.1" customHeight="1">
      <c r="B16" s="92" t="s">
        <v>3</v>
      </c>
      <c r="C16" s="92"/>
      <c r="D16" s="92"/>
      <c r="E16" s="48"/>
      <c r="F16" s="92" t="e">
        <f>'[1]5. Gesamt'!F16</f>
        <v>#REF!</v>
      </c>
      <c r="G16" s="92"/>
      <c r="H16" s="92"/>
      <c r="I16" s="47"/>
      <c r="J16" s="92" t="e">
        <f>'[1]5. Gesamt'!J16</f>
        <v>#REF!</v>
      </c>
      <c r="K16" s="92"/>
      <c r="L16" s="92"/>
      <c r="T16" s="46"/>
      <c r="W16" s="45"/>
    </row>
    <row r="17" spans="2:23" ht="6" customHeight="1"/>
    <row r="18" spans="2:23" ht="31.5">
      <c r="C18" s="18" t="s">
        <v>61</v>
      </c>
      <c r="G18" s="18" t="s">
        <v>61</v>
      </c>
      <c r="K18" s="18" t="s">
        <v>61</v>
      </c>
    </row>
    <row r="19" spans="2:23">
      <c r="B19" s="15"/>
      <c r="C19" s="13" t="s">
        <v>60</v>
      </c>
      <c r="D19" s="13" t="s">
        <v>17</v>
      </c>
      <c r="F19" s="15"/>
      <c r="G19" s="13" t="s">
        <v>60</v>
      </c>
      <c r="H19" s="13" t="s">
        <v>17</v>
      </c>
      <c r="I19" s="3"/>
      <c r="J19" s="15"/>
      <c r="K19" s="13" t="s">
        <v>60</v>
      </c>
      <c r="L19" s="13" t="s">
        <v>17</v>
      </c>
    </row>
    <row r="20" spans="2:23">
      <c r="B20" s="15"/>
      <c r="C20" s="13" t="s">
        <v>9</v>
      </c>
      <c r="D20" s="13" t="s">
        <v>9</v>
      </c>
      <c r="F20" s="15"/>
      <c r="G20" s="13" t="s">
        <v>9</v>
      </c>
      <c r="H20" s="13" t="s">
        <v>9</v>
      </c>
      <c r="I20" s="3"/>
      <c r="J20" s="15"/>
      <c r="K20" s="13" t="s">
        <v>9</v>
      </c>
      <c r="L20" s="13" t="s">
        <v>9</v>
      </c>
    </row>
    <row r="21" spans="2:23">
      <c r="B21" s="17" t="s">
        <v>52</v>
      </c>
      <c r="C21" s="62">
        <v>0</v>
      </c>
      <c r="D21" s="62">
        <v>0</v>
      </c>
      <c r="F21" s="17" t="s">
        <v>52</v>
      </c>
      <c r="G21" s="62">
        <v>0</v>
      </c>
      <c r="H21" s="62">
        <v>0</v>
      </c>
      <c r="I21" s="8"/>
      <c r="J21" s="17" t="s">
        <v>52</v>
      </c>
      <c r="K21" s="62">
        <v>0</v>
      </c>
      <c r="L21" s="62">
        <v>0</v>
      </c>
    </row>
    <row r="22" spans="2:23">
      <c r="B22" s="17" t="s">
        <v>48</v>
      </c>
      <c r="C22" s="62">
        <v>0</v>
      </c>
      <c r="D22" s="62">
        <v>0</v>
      </c>
      <c r="F22" s="17" t="s">
        <v>48</v>
      </c>
      <c r="G22" s="62">
        <v>0</v>
      </c>
      <c r="H22" s="62">
        <v>0</v>
      </c>
      <c r="I22" s="8"/>
      <c r="J22" s="17" t="s">
        <v>48</v>
      </c>
      <c r="K22" s="62">
        <v>0</v>
      </c>
      <c r="L22" s="62">
        <v>0</v>
      </c>
    </row>
    <row r="23" spans="2:23">
      <c r="B23" s="17" t="s">
        <v>46</v>
      </c>
      <c r="C23" s="62">
        <v>0</v>
      </c>
      <c r="D23" s="62">
        <v>0</v>
      </c>
      <c r="F23" s="17" t="s">
        <v>46</v>
      </c>
      <c r="G23" s="62">
        <v>0</v>
      </c>
      <c r="H23" s="62">
        <v>0</v>
      </c>
      <c r="I23" s="8"/>
      <c r="J23" s="17" t="s">
        <v>46</v>
      </c>
      <c r="K23" s="62">
        <v>0</v>
      </c>
      <c r="L23" s="62">
        <v>0</v>
      </c>
    </row>
    <row r="24" spans="2:23">
      <c r="B24" s="17" t="s">
        <v>44</v>
      </c>
      <c r="C24" s="62">
        <v>0</v>
      </c>
      <c r="D24" s="62">
        <v>0</v>
      </c>
      <c r="F24" s="17" t="s">
        <v>44</v>
      </c>
      <c r="G24" s="62">
        <v>0</v>
      </c>
      <c r="H24" s="62">
        <v>0</v>
      </c>
      <c r="I24" s="8"/>
      <c r="J24" s="17" t="s">
        <v>44</v>
      </c>
      <c r="K24" s="62">
        <v>0</v>
      </c>
      <c r="L24" s="62">
        <v>0</v>
      </c>
    </row>
    <row r="25" spans="2:23" ht="16.5" thickBot="1">
      <c r="B25" s="44" t="s">
        <v>42</v>
      </c>
      <c r="C25" s="62">
        <v>0</v>
      </c>
      <c r="D25" s="62">
        <v>0</v>
      </c>
      <c r="F25" s="44" t="s">
        <v>42</v>
      </c>
      <c r="G25" s="62">
        <v>0</v>
      </c>
      <c r="H25" s="62">
        <v>0</v>
      </c>
      <c r="I25" s="8"/>
      <c r="J25" s="44" t="s">
        <v>42</v>
      </c>
      <c r="K25" s="62">
        <v>0</v>
      </c>
      <c r="L25" s="62">
        <v>0</v>
      </c>
    </row>
    <row r="26" spans="2:23" ht="17.25" thickTop="1" thickBot="1">
      <c r="B26" s="36" t="s">
        <v>12</v>
      </c>
      <c r="C26" s="36">
        <f>SUM(C21:C25)</f>
        <v>0</v>
      </c>
      <c r="D26" s="37">
        <f>SUM(D21:D25)</f>
        <v>0</v>
      </c>
      <c r="F26" s="36" t="s">
        <v>12</v>
      </c>
      <c r="G26" s="36">
        <f>SUM(G21:G25)</f>
        <v>0</v>
      </c>
      <c r="H26" s="37">
        <f>SUM(H21:H25)</f>
        <v>0</v>
      </c>
      <c r="J26" s="36" t="s">
        <v>12</v>
      </c>
      <c r="K26" s="36">
        <f>SUM(K21:K25)</f>
        <v>0</v>
      </c>
      <c r="L26" s="37">
        <f>SUM(L21:L25)</f>
        <v>0</v>
      </c>
    </row>
    <row r="27" spans="2:23" ht="16.5" thickTop="1">
      <c r="B27" s="97"/>
      <c r="C27" s="97"/>
      <c r="D27" s="97"/>
      <c r="F27" s="97"/>
      <c r="G27" s="97"/>
      <c r="H27" s="97"/>
      <c r="J27" s="97"/>
      <c r="K27" s="97"/>
      <c r="L27" s="97"/>
    </row>
    <row r="28" spans="2:23">
      <c r="B28" s="17" t="s">
        <v>5</v>
      </c>
      <c r="C28" s="95">
        <f>IFERROR(I73/(D8*D12),0)</f>
        <v>0</v>
      </c>
      <c r="D28" s="96"/>
      <c r="F28" s="17" t="s">
        <v>5</v>
      </c>
      <c r="G28" s="95">
        <f>IFERROR(I87/(D8*D12),0)</f>
        <v>0</v>
      </c>
      <c r="H28" s="96"/>
      <c r="J28" s="17" t="s">
        <v>5</v>
      </c>
      <c r="K28" s="95">
        <f>IFERROR(I101/(D8*D12),0)</f>
        <v>0</v>
      </c>
      <c r="L28" s="96"/>
    </row>
    <row r="29" spans="2:23" ht="21" customHeight="1"/>
    <row r="30" spans="2:23" ht="21" customHeight="1">
      <c r="B30" s="89" t="s">
        <v>62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T30"/>
      <c r="W30"/>
    </row>
    <row r="31" spans="2:23" ht="6" customHeight="1">
      <c r="O31" s="3"/>
    </row>
    <row r="32" spans="2:23" ht="31.5">
      <c r="C32" s="18" t="s">
        <v>61</v>
      </c>
    </row>
    <row r="33" spans="2:23">
      <c r="B33" s="15"/>
      <c r="C33" s="13" t="s">
        <v>60</v>
      </c>
      <c r="D33" s="73" t="s">
        <v>17</v>
      </c>
      <c r="E33" s="74"/>
      <c r="F33" s="74"/>
      <c r="G33" s="74"/>
      <c r="H33" s="74"/>
      <c r="I33" s="75"/>
      <c r="J33" s="13"/>
      <c r="K33" s="13"/>
      <c r="L33" s="13"/>
    </row>
    <row r="34" spans="2:23" ht="63">
      <c r="B34" s="15"/>
      <c r="C34" s="13"/>
      <c r="D34" s="14" t="s">
        <v>59</v>
      </c>
      <c r="E34" s="14" t="s">
        <v>55</v>
      </c>
      <c r="F34" s="14" t="s">
        <v>58</v>
      </c>
      <c r="G34" s="14" t="s">
        <v>57</v>
      </c>
      <c r="H34" s="13" t="s">
        <v>32</v>
      </c>
      <c r="I34" s="13" t="s">
        <v>31</v>
      </c>
      <c r="J34" s="13" t="s">
        <v>56</v>
      </c>
      <c r="K34" s="14" t="s">
        <v>55</v>
      </c>
      <c r="L34" s="13"/>
    </row>
    <row r="35" spans="2:23">
      <c r="B35" s="15"/>
      <c r="C35" s="13"/>
      <c r="D35" s="14"/>
      <c r="E35" s="14"/>
      <c r="F35" s="81"/>
      <c r="G35" s="82"/>
      <c r="H35" s="13"/>
      <c r="I35" s="13"/>
      <c r="J35" s="13"/>
      <c r="K35" s="14"/>
      <c r="L35" s="13"/>
    </row>
    <row r="36" spans="2:23">
      <c r="B36" s="15"/>
      <c r="C36" s="13" t="s">
        <v>9</v>
      </c>
      <c r="D36" s="13" t="s">
        <v>9</v>
      </c>
      <c r="E36" s="13" t="s">
        <v>54</v>
      </c>
      <c r="F36" s="13" t="s">
        <v>53</v>
      </c>
      <c r="G36" s="13" t="s">
        <v>53</v>
      </c>
      <c r="H36" s="13" t="s">
        <v>9</v>
      </c>
      <c r="I36" s="13" t="s">
        <v>9</v>
      </c>
      <c r="J36" s="13" t="s">
        <v>8</v>
      </c>
      <c r="K36" s="13" t="s">
        <v>8</v>
      </c>
      <c r="L36" s="13"/>
    </row>
    <row r="37" spans="2:23" ht="15.95" customHeight="1">
      <c r="B37" s="43" t="s">
        <v>52</v>
      </c>
      <c r="C37" s="62">
        <v>0</v>
      </c>
      <c r="D37" s="62">
        <v>0</v>
      </c>
      <c r="E37" s="83" t="s">
        <v>51</v>
      </c>
      <c r="F37" s="65"/>
      <c r="G37" s="65"/>
      <c r="H37" s="17">
        <f>D37*F37%</f>
        <v>0</v>
      </c>
      <c r="I37" s="17">
        <f>D37*G37%</f>
        <v>0</v>
      </c>
      <c r="J37" s="41" t="e">
        <f>I111/(D37*$D$7*$D$11)</f>
        <v>#DIV/0!</v>
      </c>
      <c r="K37" s="83" t="s">
        <v>50</v>
      </c>
      <c r="L37" s="28" t="s">
        <v>49</v>
      </c>
    </row>
    <row r="38" spans="2:23">
      <c r="B38" s="43" t="s">
        <v>48</v>
      </c>
      <c r="C38" s="62">
        <v>0</v>
      </c>
      <c r="D38" s="62">
        <v>0</v>
      </c>
      <c r="E38" s="84"/>
      <c r="F38" s="65"/>
      <c r="G38" s="65"/>
      <c r="H38" s="17">
        <f>D38*F38%</f>
        <v>0</v>
      </c>
      <c r="I38" s="17">
        <f>D38*G38%</f>
        <v>0</v>
      </c>
      <c r="J38" s="41" t="e">
        <f t="shared" ref="J38:J41" si="0">I112/(D38*$D$7*$D$11)</f>
        <v>#DIV/0!</v>
      </c>
      <c r="K38" s="84"/>
      <c r="L38" s="28" t="s">
        <v>47</v>
      </c>
    </row>
    <row r="39" spans="2:23">
      <c r="B39" s="43" t="s">
        <v>46</v>
      </c>
      <c r="C39" s="62">
        <v>0</v>
      </c>
      <c r="D39" s="62">
        <v>0</v>
      </c>
      <c r="E39" s="84"/>
      <c r="F39" s="65"/>
      <c r="G39" s="65"/>
      <c r="H39" s="17">
        <f>D39*F39%</f>
        <v>0</v>
      </c>
      <c r="I39" s="17">
        <f>D39*G39%</f>
        <v>0</v>
      </c>
      <c r="J39" s="41" t="e">
        <f t="shared" si="0"/>
        <v>#DIV/0!</v>
      </c>
      <c r="K39" s="84"/>
      <c r="L39" s="28" t="s">
        <v>45</v>
      </c>
    </row>
    <row r="40" spans="2:23">
      <c r="B40" s="43" t="s">
        <v>44</v>
      </c>
      <c r="C40" s="62">
        <v>0</v>
      </c>
      <c r="D40" s="62">
        <v>0</v>
      </c>
      <c r="E40" s="84"/>
      <c r="F40" s="65"/>
      <c r="G40" s="65"/>
      <c r="H40" s="17">
        <f>D40*F40%</f>
        <v>0</v>
      </c>
      <c r="I40" s="17">
        <f>D40*G40%</f>
        <v>0</v>
      </c>
      <c r="J40" s="41" t="e">
        <f t="shared" si="0"/>
        <v>#DIV/0!</v>
      </c>
      <c r="K40" s="84"/>
      <c r="L40" s="28" t="s">
        <v>43</v>
      </c>
    </row>
    <row r="41" spans="2:23" ht="16.5" thickBot="1">
      <c r="B41" s="42" t="s">
        <v>42</v>
      </c>
      <c r="C41" s="62">
        <v>0</v>
      </c>
      <c r="D41" s="62">
        <v>0</v>
      </c>
      <c r="E41" s="84"/>
      <c r="F41" s="65"/>
      <c r="G41" s="65"/>
      <c r="H41" s="17">
        <f>D41*F41%</f>
        <v>0</v>
      </c>
      <c r="I41" s="17">
        <f>D41*G41%</f>
        <v>0</v>
      </c>
      <c r="J41" s="41" t="e">
        <f t="shared" si="0"/>
        <v>#DIV/0!</v>
      </c>
      <c r="K41" s="84"/>
      <c r="L41" s="40" t="s">
        <v>41</v>
      </c>
    </row>
    <row r="42" spans="2:23" ht="17.25" thickTop="1" thickBot="1">
      <c r="B42" s="39" t="s">
        <v>12</v>
      </c>
      <c r="C42" s="38">
        <f>SUM(C37:C41)</f>
        <v>0</v>
      </c>
      <c r="D42" s="38">
        <f>SUM(D37:D41)</f>
        <v>0</v>
      </c>
      <c r="E42" s="37">
        <f>IFERROR(D37*E37+D38*E38+D39*E39+D40*E40+D41*E41,0)</f>
        <v>0</v>
      </c>
      <c r="F42" s="37"/>
      <c r="G42" s="37"/>
      <c r="H42" s="36">
        <f>SUM(H37:H41)</f>
        <v>0</v>
      </c>
      <c r="I42" s="36">
        <f>SUM(I37:I41)</f>
        <v>0</v>
      </c>
    </row>
    <row r="43" spans="2:23" ht="17.100000000000001" customHeight="1" thickTop="1" thickBot="1">
      <c r="D43" s="85">
        <f>D42+E42</f>
        <v>0</v>
      </c>
      <c r="E43" s="86"/>
      <c r="F43" s="35">
        <f>SUM(F37:G41)</f>
        <v>0</v>
      </c>
      <c r="K43" s="34" t="s">
        <v>40</v>
      </c>
      <c r="L43" s="33">
        <f>IFERROR(G117/(D44*D11),0)</f>
        <v>0</v>
      </c>
    </row>
    <row r="44" spans="2:23" ht="16.5" thickTop="1">
      <c r="C44" s="2" t="s">
        <v>39</v>
      </c>
      <c r="D44" s="87">
        <f>D43*1250</f>
        <v>0</v>
      </c>
      <c r="E44" s="88"/>
      <c r="G44" s="32" t="s">
        <v>38</v>
      </c>
      <c r="H44" s="10">
        <f>H42*D7</f>
        <v>0</v>
      </c>
      <c r="I44" s="10">
        <f>I42*D7</f>
        <v>0</v>
      </c>
      <c r="K44" s="31" t="s">
        <v>37</v>
      </c>
      <c r="L44" s="29">
        <f>IFERROR(K116/(H44*D11),0)</f>
        <v>0</v>
      </c>
    </row>
    <row r="45" spans="2:23">
      <c r="D45" s="93"/>
      <c r="E45" s="90"/>
      <c r="G45" s="32" t="s">
        <v>36</v>
      </c>
      <c r="H45" s="9">
        <f>IFERROR(H44/D8/D9,0)</f>
        <v>0</v>
      </c>
      <c r="I45" s="9">
        <f>IFERROR(I44/D8/D9,0)</f>
        <v>0</v>
      </c>
      <c r="K45" s="31" t="s">
        <v>35</v>
      </c>
      <c r="L45" s="29">
        <f>IFERROR(L116/(I44*D11),0)</f>
        <v>0</v>
      </c>
    </row>
    <row r="46" spans="2:23" ht="20.100000000000001" customHeight="1">
      <c r="D46" s="94"/>
      <c r="E46" s="94"/>
      <c r="H46" s="8"/>
      <c r="I46" s="8"/>
      <c r="J46" s="8"/>
      <c r="K46" s="8"/>
      <c r="L46" s="8"/>
      <c r="S46" s="3"/>
      <c r="T46"/>
      <c r="W46"/>
    </row>
    <row r="47" spans="2:23" ht="18.95" customHeight="1">
      <c r="B47" s="89" t="s">
        <v>34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T47"/>
      <c r="W47"/>
    </row>
    <row r="48" spans="2:23" ht="5.0999999999999996" customHeight="1">
      <c r="T48"/>
      <c r="W48"/>
    </row>
    <row r="49" spans="1:23" ht="18" customHeight="1">
      <c r="B49" s="90" t="s">
        <v>33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S49" s="3"/>
      <c r="T49"/>
      <c r="V49" s="2"/>
      <c r="W49"/>
    </row>
    <row r="50" spans="1:23" hidden="1">
      <c r="B50" s="30" t="s">
        <v>32</v>
      </c>
      <c r="C50" s="30" t="s">
        <v>31</v>
      </c>
      <c r="D50" s="30" t="s">
        <v>12</v>
      </c>
      <c r="E50" s="3"/>
      <c r="H50" s="30" t="s">
        <v>32</v>
      </c>
      <c r="I50" s="30" t="s">
        <v>31</v>
      </c>
      <c r="S50" s="3"/>
      <c r="V50" s="2"/>
      <c r="W50"/>
    </row>
    <row r="51" spans="1:23" hidden="1">
      <c r="B51" s="30" t="s">
        <v>30</v>
      </c>
      <c r="C51" s="30" t="s">
        <v>30</v>
      </c>
      <c r="D51" s="30" t="s">
        <v>30</v>
      </c>
      <c r="E51" s="3"/>
      <c r="H51" s="30" t="s">
        <v>30</v>
      </c>
      <c r="I51" s="30" t="s">
        <v>30</v>
      </c>
      <c r="S51" s="3"/>
      <c r="V51" s="2"/>
      <c r="W51"/>
    </row>
    <row r="52" spans="1:23" hidden="1">
      <c r="B52" s="29">
        <f>IF(H45&gt;11,(H45-1)*D8*D9/D7,(H45-0.5)*D8*D9/D7)</f>
        <v>0</v>
      </c>
      <c r="C52" s="29">
        <f>IF(I45&gt;11,(I45-1)*D8*D9/D7,(I45-0.5)*D8*D9/D7)</f>
        <v>0</v>
      </c>
      <c r="D52" s="29">
        <f>ROUND(B52+C52,2)</f>
        <v>0</v>
      </c>
      <c r="E52" s="78" t="s">
        <v>29</v>
      </c>
      <c r="F52" s="79"/>
      <c r="G52" s="91"/>
      <c r="H52" s="28" t="e">
        <f t="shared" ref="H52:I54" si="1">B52*h_netto_1VKpa</f>
        <v>#REF!</v>
      </c>
      <c r="I52" s="28" t="e">
        <f t="shared" si="1"/>
        <v>#REF!</v>
      </c>
      <c r="S52" s="3"/>
      <c r="V52" s="2"/>
      <c r="W52"/>
    </row>
    <row r="53" spans="1:23" hidden="1">
      <c r="B53" s="29">
        <f>H42</f>
        <v>0</v>
      </c>
      <c r="C53" s="29">
        <f>I42</f>
        <v>0</v>
      </c>
      <c r="D53" s="29">
        <f>B53+C53</f>
        <v>0</v>
      </c>
      <c r="E53" s="78" t="s">
        <v>28</v>
      </c>
      <c r="F53" s="79"/>
      <c r="G53" s="91"/>
      <c r="H53" s="28" t="e">
        <f t="shared" si="1"/>
        <v>#REF!</v>
      </c>
      <c r="I53" s="28" t="e">
        <f t="shared" si="1"/>
        <v>#REF!</v>
      </c>
      <c r="S53" s="3"/>
      <c r="V53" s="2"/>
      <c r="W53"/>
    </row>
    <row r="54" spans="1:23" hidden="1">
      <c r="B54" s="29">
        <f>IF(H45&gt;11,(H45+1)*D8*D9/D7,(H45+0.5)*D8*D9/D7)</f>
        <v>0</v>
      </c>
      <c r="C54" s="29">
        <f>IF(I45&gt;11,(I45+1)*D8*D9/D7,(I45+0.5)*D8*D9/D7)</f>
        <v>0</v>
      </c>
      <c r="D54" s="29">
        <f>ROUND(B54+C54,2)</f>
        <v>0</v>
      </c>
      <c r="E54" s="78" t="s">
        <v>27</v>
      </c>
      <c r="F54" s="79"/>
      <c r="G54" s="91"/>
      <c r="H54" s="28" t="e">
        <f t="shared" si="1"/>
        <v>#REF!</v>
      </c>
      <c r="I54" s="28" t="e">
        <f t="shared" si="1"/>
        <v>#REF!</v>
      </c>
      <c r="S54" s="3"/>
      <c r="V54" s="2"/>
      <c r="W54"/>
    </row>
    <row r="55" spans="1:23" ht="6" hidden="1" customHeight="1">
      <c r="S55" s="3"/>
      <c r="V55" s="2"/>
      <c r="W55"/>
    </row>
    <row r="56" spans="1:23" hidden="1">
      <c r="B56" s="9">
        <f>B54-B52</f>
        <v>0</v>
      </c>
      <c r="C56" s="9">
        <f>C54-C52</f>
        <v>0</v>
      </c>
      <c r="D56" s="9">
        <f>D54-D52</f>
        <v>0</v>
      </c>
      <c r="E56" s="78" t="s">
        <v>26</v>
      </c>
      <c r="F56" s="79"/>
      <c r="G56" s="79"/>
      <c r="H56" s="10" t="e">
        <f>H54-H52</f>
        <v>#REF!</v>
      </c>
      <c r="I56" s="10" t="e">
        <f>I54-I52</f>
        <v>#REF!</v>
      </c>
      <c r="S56" s="3"/>
      <c r="V56" s="2"/>
      <c r="W56"/>
    </row>
    <row r="57" spans="1:23" hidden="1">
      <c r="F57" t="s">
        <v>25</v>
      </c>
      <c r="H57" s="27" t="e">
        <f>H56/2*100/H53</f>
        <v>#REF!</v>
      </c>
      <c r="I57" s="27" t="e">
        <f>I56/2*100/I53</f>
        <v>#REF!</v>
      </c>
      <c r="S57" s="3"/>
      <c r="V57" s="2"/>
      <c r="W57"/>
    </row>
    <row r="58" spans="1:23" hidden="1">
      <c r="S58" s="3"/>
      <c r="V58" s="2"/>
      <c r="W58"/>
    </row>
    <row r="59" spans="1:23" ht="23.1" hidden="1" customHeight="1">
      <c r="B59" s="80" t="str">
        <f>"Die Referenzausstattung Gesamtpersonal in VK zu § …. beträgt unter Berücksichtigung des gewählten Spannenwertes "&amp;L11&amp;" VK."</f>
        <v>Die Referenzausstattung Gesamtpersonal in VK zu § …. beträgt unter Berücksichtigung des gewählten Spannenwertes 0 VK.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</row>
    <row r="60" spans="1:23" ht="15.95" customHeight="1">
      <c r="A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23">
      <c r="B61" s="70" t="str">
        <f>"Berechnung "&amp;B16</f>
        <v>Berechnung Bitte auswählen, wenn zutreffend oder eingeben.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23" ht="8.1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23" ht="31.5">
      <c r="F63" s="17"/>
      <c r="G63" s="18" t="s">
        <v>24</v>
      </c>
      <c r="H63" s="18" t="s">
        <v>23</v>
      </c>
      <c r="I63" s="17"/>
      <c r="J63" s="3"/>
    </row>
    <row r="64" spans="1:23">
      <c r="F64" s="15"/>
      <c r="G64" s="16">
        <v>0.2</v>
      </c>
      <c r="H64" s="25">
        <v>0</v>
      </c>
      <c r="I64" s="15"/>
    </row>
    <row r="65" spans="2:12">
      <c r="B65" s="13" t="s">
        <v>18</v>
      </c>
      <c r="C65" s="3"/>
      <c r="D65" s="13" t="s">
        <v>17</v>
      </c>
      <c r="E65" s="3"/>
      <c r="F65" s="13"/>
      <c r="G65" s="13" t="s">
        <v>18</v>
      </c>
      <c r="H65" s="13" t="s">
        <v>18</v>
      </c>
      <c r="I65" s="13" t="s">
        <v>12</v>
      </c>
      <c r="J65" s="3"/>
    </row>
    <row r="66" spans="2:12" ht="31.5">
      <c r="B66" s="13" t="s">
        <v>16</v>
      </c>
      <c r="C66" s="3"/>
      <c r="D66" s="13"/>
      <c r="E66" s="3"/>
      <c r="F66" s="13"/>
      <c r="G66" s="14" t="s">
        <v>14</v>
      </c>
      <c r="H66" s="13" t="s">
        <v>13</v>
      </c>
      <c r="I66" s="13"/>
      <c r="J66" s="3"/>
    </row>
    <row r="67" spans="2:12">
      <c r="B67" s="13" t="s">
        <v>8</v>
      </c>
      <c r="C67" s="3"/>
      <c r="D67" s="13" t="s">
        <v>9</v>
      </c>
      <c r="E67" s="3"/>
      <c r="F67" s="13" t="s">
        <v>8</v>
      </c>
      <c r="G67" s="13" t="s">
        <v>8</v>
      </c>
      <c r="H67" s="13" t="s">
        <v>8</v>
      </c>
      <c r="I67" s="13" t="s">
        <v>8</v>
      </c>
      <c r="J67" s="3"/>
    </row>
    <row r="68" spans="2:12">
      <c r="B68" s="12">
        <f>G8</f>
        <v>0</v>
      </c>
      <c r="C68" s="3" t="s">
        <v>7</v>
      </c>
      <c r="D68" s="9">
        <f>D21</f>
        <v>0</v>
      </c>
      <c r="E68" s="11" t="s">
        <v>6</v>
      </c>
      <c r="F68" s="10">
        <f>B68*D68</f>
        <v>0</v>
      </c>
      <c r="G68" s="10">
        <f>F68*$G$64</f>
        <v>0</v>
      </c>
      <c r="H68" s="10">
        <f>(F68+G68)*$H$64</f>
        <v>0</v>
      </c>
      <c r="I68" s="10">
        <f>F68+G68+H68</f>
        <v>0</v>
      </c>
      <c r="J68" s="3"/>
    </row>
    <row r="69" spans="2:12">
      <c r="B69" s="12">
        <f>H8</f>
        <v>0</v>
      </c>
      <c r="C69" s="3" t="s">
        <v>7</v>
      </c>
      <c r="D69" s="9">
        <f>D22</f>
        <v>0</v>
      </c>
      <c r="E69" s="11" t="s">
        <v>6</v>
      </c>
      <c r="F69" s="10">
        <f>B69*D69</f>
        <v>0</v>
      </c>
      <c r="G69" s="10">
        <f>F69*$G$64</f>
        <v>0</v>
      </c>
      <c r="H69" s="10">
        <f>(F69+G69)*$H$64</f>
        <v>0</v>
      </c>
      <c r="I69" s="10">
        <f>F69+G69+H69</f>
        <v>0</v>
      </c>
      <c r="J69" s="3"/>
    </row>
    <row r="70" spans="2:12">
      <c r="B70" s="12">
        <f>I8</f>
        <v>0</v>
      </c>
      <c r="C70" s="3" t="s">
        <v>7</v>
      </c>
      <c r="D70" s="9">
        <f>D23</f>
        <v>0</v>
      </c>
      <c r="E70" s="11" t="s">
        <v>6</v>
      </c>
      <c r="F70" s="10">
        <f>B70*D70</f>
        <v>0</v>
      </c>
      <c r="G70" s="10">
        <f>F70*$G$64</f>
        <v>0</v>
      </c>
      <c r="H70" s="10">
        <f>(F70+G70)*$H$64</f>
        <v>0</v>
      </c>
      <c r="I70" s="10">
        <f>F70+G70+H70</f>
        <v>0</v>
      </c>
      <c r="J70" s="3"/>
    </row>
    <row r="71" spans="2:12">
      <c r="B71" s="12">
        <f>J8</f>
        <v>0</v>
      </c>
      <c r="C71" s="3" t="s">
        <v>7</v>
      </c>
      <c r="D71" s="9">
        <f>D24</f>
        <v>0</v>
      </c>
      <c r="E71" s="11" t="s">
        <v>6</v>
      </c>
      <c r="F71" s="10">
        <f>B71*D71</f>
        <v>0</v>
      </c>
      <c r="G71" s="10">
        <f>F71*$G$64</f>
        <v>0</v>
      </c>
      <c r="H71" s="10">
        <f>(F71+G71)*$H$64</f>
        <v>0</v>
      </c>
      <c r="I71" s="10">
        <f>F71+G71+H71</f>
        <v>0</v>
      </c>
      <c r="J71" s="3"/>
    </row>
    <row r="72" spans="2:12" ht="16.5" thickBot="1">
      <c r="B72" s="12">
        <f>K8</f>
        <v>0</v>
      </c>
      <c r="C72" s="3" t="s">
        <v>7</v>
      </c>
      <c r="D72" s="9">
        <f>D25</f>
        <v>0</v>
      </c>
      <c r="E72" s="11" t="s">
        <v>6</v>
      </c>
      <c r="F72" s="10">
        <f>B72*D72</f>
        <v>0</v>
      </c>
      <c r="G72" s="10">
        <f>F72*$G$64</f>
        <v>0</v>
      </c>
      <c r="H72" s="10">
        <f>(F72+G72)*$H$64</f>
        <v>0</v>
      </c>
      <c r="I72" s="10">
        <f>F72+G72+H72</f>
        <v>0</v>
      </c>
      <c r="J72" s="3"/>
    </row>
    <row r="73" spans="2:12" ht="17.25" thickTop="1" thickBot="1">
      <c r="C73" s="3"/>
      <c r="D73" s="8">
        <f>SUM(D68:D72)</f>
        <v>0</v>
      </c>
      <c r="E73" s="3"/>
      <c r="F73" s="5">
        <f>SUM(F68:F72)</f>
        <v>0</v>
      </c>
      <c r="G73" s="24"/>
      <c r="H73" s="24"/>
      <c r="I73" s="5">
        <f>SUM(I68:I72)</f>
        <v>0</v>
      </c>
      <c r="J73" s="3"/>
    </row>
    <row r="74" spans="2:12" ht="16.5" thickTop="1">
      <c r="C74" s="3"/>
      <c r="D74" s="8"/>
      <c r="E74" s="3"/>
      <c r="F74" s="4"/>
      <c r="I74" s="4"/>
      <c r="J74" s="3"/>
    </row>
    <row r="75" spans="2:12">
      <c r="B75" s="70" t="e">
        <f>"Berechnung "&amp;F16</f>
        <v>#REF!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</row>
    <row r="76" spans="2:12" ht="8.1" customHeight="1">
      <c r="C76" s="3"/>
      <c r="E76" s="3"/>
      <c r="J76" s="3"/>
    </row>
    <row r="77" spans="2:12" ht="31.5">
      <c r="C77" s="3"/>
      <c r="E77" s="3"/>
      <c r="F77" s="17"/>
      <c r="G77" s="18" t="s">
        <v>24</v>
      </c>
      <c r="H77" s="18" t="s">
        <v>23</v>
      </c>
      <c r="I77" s="17"/>
      <c r="J77" s="3"/>
    </row>
    <row r="78" spans="2:12">
      <c r="E78" s="3"/>
      <c r="F78" s="15"/>
      <c r="G78" s="16">
        <v>0.2</v>
      </c>
      <c r="H78" s="25">
        <v>0</v>
      </c>
      <c r="I78" s="15"/>
      <c r="J78" s="3"/>
    </row>
    <row r="79" spans="2:12">
      <c r="B79" s="13" t="s">
        <v>18</v>
      </c>
      <c r="C79" s="3"/>
      <c r="D79" s="13" t="s">
        <v>17</v>
      </c>
      <c r="E79" s="3"/>
      <c r="F79" s="13"/>
      <c r="G79" s="13" t="s">
        <v>18</v>
      </c>
      <c r="H79" s="13" t="s">
        <v>18</v>
      </c>
      <c r="I79" s="13" t="s">
        <v>12</v>
      </c>
      <c r="J79" s="3"/>
    </row>
    <row r="80" spans="2:12" ht="31.5">
      <c r="B80" s="13" t="s">
        <v>16</v>
      </c>
      <c r="C80" s="3"/>
      <c r="D80" s="13"/>
      <c r="E80" s="3"/>
      <c r="F80" s="13"/>
      <c r="G80" s="14" t="s">
        <v>14</v>
      </c>
      <c r="H80" s="13" t="s">
        <v>13</v>
      </c>
      <c r="I80" s="13"/>
      <c r="J80" s="3"/>
    </row>
    <row r="81" spans="2:12">
      <c r="B81" s="13" t="s">
        <v>8</v>
      </c>
      <c r="C81" s="3"/>
      <c r="D81" s="13" t="s">
        <v>9</v>
      </c>
      <c r="E81" s="3"/>
      <c r="F81" s="13" t="s">
        <v>8</v>
      </c>
      <c r="G81" s="13" t="s">
        <v>8</v>
      </c>
      <c r="H81" s="13" t="s">
        <v>8</v>
      </c>
      <c r="I81" s="13" t="s">
        <v>8</v>
      </c>
      <c r="J81" s="3"/>
    </row>
    <row r="82" spans="2:12">
      <c r="B82" s="12">
        <f>B68</f>
        <v>0</v>
      </c>
      <c r="C82" s="3" t="s">
        <v>7</v>
      </c>
      <c r="D82" s="9">
        <f>H21</f>
        <v>0</v>
      </c>
      <c r="E82" s="11" t="s">
        <v>6</v>
      </c>
      <c r="F82" s="10">
        <f>B82*D82</f>
        <v>0</v>
      </c>
      <c r="G82" s="10">
        <f>F82*$G$78</f>
        <v>0</v>
      </c>
      <c r="H82" s="10">
        <f>(F82+G82)*$H$78</f>
        <v>0</v>
      </c>
      <c r="I82" s="10">
        <f>F82+G82+H82</f>
        <v>0</v>
      </c>
      <c r="J82" s="3"/>
    </row>
    <row r="83" spans="2:12">
      <c r="B83" s="12">
        <f>B69</f>
        <v>0</v>
      </c>
      <c r="C83" s="3" t="s">
        <v>7</v>
      </c>
      <c r="D83" s="9">
        <f>H22</f>
        <v>0</v>
      </c>
      <c r="E83" s="11" t="s">
        <v>6</v>
      </c>
      <c r="F83" s="10">
        <f>B83*D83</f>
        <v>0</v>
      </c>
      <c r="G83" s="10">
        <f>F83*$G$78</f>
        <v>0</v>
      </c>
      <c r="H83" s="10">
        <f>(F83+G83)*$H$78</f>
        <v>0</v>
      </c>
      <c r="I83" s="10">
        <f>F83+G83+H83</f>
        <v>0</v>
      </c>
      <c r="J83" s="3"/>
    </row>
    <row r="84" spans="2:12">
      <c r="B84" s="12">
        <f>B70</f>
        <v>0</v>
      </c>
      <c r="C84" s="3" t="s">
        <v>7</v>
      </c>
      <c r="D84" s="9">
        <f>H23</f>
        <v>0</v>
      </c>
      <c r="E84" s="11" t="s">
        <v>6</v>
      </c>
      <c r="F84" s="10">
        <f>B84*D84</f>
        <v>0</v>
      </c>
      <c r="G84" s="10">
        <f>F84*$G$78</f>
        <v>0</v>
      </c>
      <c r="H84" s="10">
        <f>(F84+G84)*$H$78</f>
        <v>0</v>
      </c>
      <c r="I84" s="10">
        <f>F84+G84+H84</f>
        <v>0</v>
      </c>
      <c r="J84" s="3"/>
    </row>
    <row r="85" spans="2:12">
      <c r="B85" s="12">
        <f>B71</f>
        <v>0</v>
      </c>
      <c r="C85" s="3" t="s">
        <v>7</v>
      </c>
      <c r="D85" s="9">
        <f>H24</f>
        <v>0</v>
      </c>
      <c r="E85" s="11" t="s">
        <v>6</v>
      </c>
      <c r="F85" s="10">
        <f>B85*D85</f>
        <v>0</v>
      </c>
      <c r="G85" s="10">
        <f>F85*$G$78</f>
        <v>0</v>
      </c>
      <c r="H85" s="10">
        <f>(F85+G85)*$H$78</f>
        <v>0</v>
      </c>
      <c r="I85" s="10">
        <f>F85+G85+H85</f>
        <v>0</v>
      </c>
      <c r="J85" s="3"/>
    </row>
    <row r="86" spans="2:12" ht="16.5" thickBot="1">
      <c r="B86" s="12">
        <f>B72</f>
        <v>0</v>
      </c>
      <c r="C86" s="3" t="s">
        <v>7</v>
      </c>
      <c r="D86" s="9">
        <f>H25</f>
        <v>0</v>
      </c>
      <c r="E86" s="11" t="s">
        <v>6</v>
      </c>
      <c r="F86" s="10">
        <f>B86*D86</f>
        <v>0</v>
      </c>
      <c r="G86" s="10">
        <f>F86*$G$78</f>
        <v>0</v>
      </c>
      <c r="H86" s="10">
        <f>(F86+G86)*$H$78</f>
        <v>0</v>
      </c>
      <c r="I86" s="10">
        <f>F86+G86+H86</f>
        <v>0</v>
      </c>
      <c r="J86" s="3"/>
    </row>
    <row r="87" spans="2:12" ht="17.25" thickTop="1" thickBot="1">
      <c r="C87" s="3"/>
      <c r="D87" s="8">
        <f>SUM(D82:D86)</f>
        <v>0</v>
      </c>
      <c r="E87" s="3"/>
      <c r="F87" s="5">
        <f>SUM(F82:F86)</f>
        <v>0</v>
      </c>
      <c r="G87" s="24"/>
      <c r="H87" s="24"/>
      <c r="I87" s="5">
        <f>SUM(I82:I86)</f>
        <v>0</v>
      </c>
      <c r="J87" s="3"/>
    </row>
    <row r="88" spans="2:12" ht="16.5" thickTop="1">
      <c r="C88" s="3"/>
      <c r="D88" s="8"/>
      <c r="E88" s="3"/>
      <c r="F88" s="4"/>
      <c r="I88" s="4"/>
      <c r="J88" s="3"/>
    </row>
    <row r="89" spans="2:12">
      <c r="B89" s="70" t="e">
        <f>"Berechnung "&amp;J16</f>
        <v>#REF!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2:12" ht="6.95" customHeight="1"/>
    <row r="91" spans="2:12" ht="31.5">
      <c r="C91" s="3"/>
      <c r="E91" s="3"/>
      <c r="F91" s="17"/>
      <c r="G91" s="18" t="s">
        <v>24</v>
      </c>
      <c r="H91" s="18" t="s">
        <v>23</v>
      </c>
      <c r="I91" s="17"/>
      <c r="J91" s="3"/>
    </row>
    <row r="92" spans="2:12">
      <c r="E92" s="3"/>
      <c r="F92" s="15"/>
      <c r="G92" s="16">
        <v>0.2</v>
      </c>
      <c r="H92" s="25">
        <v>0</v>
      </c>
      <c r="I92" s="15"/>
      <c r="J92" s="3"/>
    </row>
    <row r="93" spans="2:12">
      <c r="B93" s="13" t="s">
        <v>18</v>
      </c>
      <c r="C93" s="3"/>
      <c r="D93" s="13" t="s">
        <v>17</v>
      </c>
      <c r="E93" s="3"/>
      <c r="F93" s="13"/>
      <c r="G93" s="13" t="s">
        <v>18</v>
      </c>
      <c r="H93" s="13" t="s">
        <v>18</v>
      </c>
      <c r="I93" s="13" t="s">
        <v>12</v>
      </c>
      <c r="J93" s="3"/>
    </row>
    <row r="94" spans="2:12" ht="31.5">
      <c r="B94" s="13" t="s">
        <v>16</v>
      </c>
      <c r="C94" s="3"/>
      <c r="D94" s="13"/>
      <c r="E94" s="3"/>
      <c r="F94" s="13"/>
      <c r="G94" s="14" t="s">
        <v>14</v>
      </c>
      <c r="H94" s="13" t="s">
        <v>13</v>
      </c>
      <c r="I94" s="13"/>
      <c r="J94" s="3"/>
    </row>
    <row r="95" spans="2:12">
      <c r="B95" s="13" t="s">
        <v>8</v>
      </c>
      <c r="C95" s="3"/>
      <c r="D95" s="13" t="s">
        <v>9</v>
      </c>
      <c r="E95" s="3"/>
      <c r="F95" s="13" t="s">
        <v>8</v>
      </c>
      <c r="G95" s="13" t="s">
        <v>8</v>
      </c>
      <c r="H95" s="13" t="s">
        <v>8</v>
      </c>
      <c r="I95" s="13" t="s">
        <v>8</v>
      </c>
      <c r="J95" s="3"/>
    </row>
    <row r="96" spans="2:12">
      <c r="B96" s="12">
        <f>B82</f>
        <v>0</v>
      </c>
      <c r="C96" s="3" t="s">
        <v>7</v>
      </c>
      <c r="D96" s="9">
        <f>L21</f>
        <v>0</v>
      </c>
      <c r="E96" s="11" t="s">
        <v>6</v>
      </c>
      <c r="F96" s="10">
        <f>B96*D96</f>
        <v>0</v>
      </c>
      <c r="G96" s="10">
        <f>F96*$G$92</f>
        <v>0</v>
      </c>
      <c r="H96" s="10">
        <f>(F96+G96)*$H$92</f>
        <v>0</v>
      </c>
      <c r="I96" s="10">
        <f>F96+G96+H96</f>
        <v>0</v>
      </c>
      <c r="J96" s="3"/>
    </row>
    <row r="97" spans="2:12">
      <c r="B97" s="12">
        <f>B83</f>
        <v>0</v>
      </c>
      <c r="C97" s="3" t="s">
        <v>7</v>
      </c>
      <c r="D97" s="9">
        <f>L22</f>
        <v>0</v>
      </c>
      <c r="E97" s="11" t="s">
        <v>6</v>
      </c>
      <c r="F97" s="10">
        <f>B97*D97</f>
        <v>0</v>
      </c>
      <c r="G97" s="10">
        <f>F97*$G$92</f>
        <v>0</v>
      </c>
      <c r="H97" s="10">
        <f>(F97+G97)*$H$92</f>
        <v>0</v>
      </c>
      <c r="I97" s="10">
        <f>F97+G97+H97</f>
        <v>0</v>
      </c>
      <c r="J97" s="3"/>
    </row>
    <row r="98" spans="2:12">
      <c r="B98" s="12">
        <f>B84</f>
        <v>0</v>
      </c>
      <c r="C98" s="3" t="s">
        <v>7</v>
      </c>
      <c r="D98" s="9">
        <f>L23</f>
        <v>0</v>
      </c>
      <c r="E98" s="11" t="s">
        <v>6</v>
      </c>
      <c r="F98" s="10">
        <f>B98*D98</f>
        <v>0</v>
      </c>
      <c r="G98" s="10">
        <f>F98*$G$92</f>
        <v>0</v>
      </c>
      <c r="H98" s="10">
        <f>(F98+G98)*$H$92</f>
        <v>0</v>
      </c>
      <c r="I98" s="10">
        <f>F98+G98+H98</f>
        <v>0</v>
      </c>
      <c r="J98" s="3"/>
    </row>
    <row r="99" spans="2:12">
      <c r="B99" s="12">
        <f>B85</f>
        <v>0</v>
      </c>
      <c r="C99" s="3" t="s">
        <v>7</v>
      </c>
      <c r="D99" s="9">
        <f>L24</f>
        <v>0</v>
      </c>
      <c r="E99" s="11" t="s">
        <v>6</v>
      </c>
      <c r="F99" s="10">
        <f>B99*D99</f>
        <v>0</v>
      </c>
      <c r="G99" s="10">
        <f>F99*$G$92</f>
        <v>0</v>
      </c>
      <c r="H99" s="10">
        <f>(F99+G99)*$H$92</f>
        <v>0</v>
      </c>
      <c r="I99" s="10">
        <f>F99+G99+H99</f>
        <v>0</v>
      </c>
      <c r="J99" s="3"/>
    </row>
    <row r="100" spans="2:12" ht="16.5" thickBot="1">
      <c r="B100" s="12">
        <f>B86</f>
        <v>0</v>
      </c>
      <c r="C100" s="3" t="s">
        <v>7</v>
      </c>
      <c r="D100" s="9">
        <f>L25</f>
        <v>0</v>
      </c>
      <c r="E100" s="11" t="s">
        <v>6</v>
      </c>
      <c r="F100" s="10">
        <f>B100*D100</f>
        <v>0</v>
      </c>
      <c r="G100" s="10">
        <f>F100*$G$92</f>
        <v>0</v>
      </c>
      <c r="H100" s="10">
        <f>(F100+G100)*$H$92</f>
        <v>0</v>
      </c>
      <c r="I100" s="10">
        <f>F100+G100+H100</f>
        <v>0</v>
      </c>
      <c r="J100" s="3"/>
    </row>
    <row r="101" spans="2:12" ht="17.25" thickTop="1" thickBot="1">
      <c r="C101" s="3"/>
      <c r="D101" s="8">
        <f>SUM(D96:D100)</f>
        <v>0</v>
      </c>
      <c r="E101" s="3"/>
      <c r="F101" s="5">
        <f>SUM(F96:F100)</f>
        <v>0</v>
      </c>
      <c r="G101" s="24"/>
      <c r="H101" s="24"/>
      <c r="I101" s="5">
        <f>SUM(I96:I100)</f>
        <v>0</v>
      </c>
      <c r="J101" s="3"/>
    </row>
    <row r="102" spans="2:12" ht="16.5" thickTop="1">
      <c r="C102" s="3"/>
      <c r="D102" s="8"/>
      <c r="E102" s="3"/>
      <c r="F102" s="4"/>
      <c r="I102" s="4"/>
      <c r="J102" s="3"/>
    </row>
    <row r="103" spans="2:12">
      <c r="B103" s="70" t="s">
        <v>22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</row>
    <row r="104" spans="2:12" ht="6.95" customHeight="1">
      <c r="B104" s="20"/>
      <c r="C104" s="20"/>
      <c r="D104" s="20"/>
      <c r="E104" s="20"/>
      <c r="F104" s="23"/>
      <c r="G104" s="22"/>
      <c r="H104" s="21"/>
      <c r="I104" s="20"/>
      <c r="J104" s="20"/>
      <c r="K104" s="20"/>
      <c r="L104" s="20"/>
    </row>
    <row r="105" spans="2:12">
      <c r="F105" s="17"/>
      <c r="G105" s="71" t="s">
        <v>21</v>
      </c>
      <c r="H105" s="72"/>
    </row>
    <row r="106" spans="2:12" ht="31.5">
      <c r="D106" s="3"/>
      <c r="E106" s="3"/>
      <c r="F106" s="19"/>
      <c r="G106" s="18" t="s">
        <v>20</v>
      </c>
      <c r="H106" s="18" t="s">
        <v>19</v>
      </c>
      <c r="I106" s="17"/>
      <c r="J106" s="3"/>
      <c r="K106" s="3"/>
    </row>
    <row r="107" spans="2:12">
      <c r="E107" s="3"/>
      <c r="F107" s="15"/>
      <c r="G107" s="16">
        <v>0.2</v>
      </c>
      <c r="H107" s="25">
        <v>0</v>
      </c>
      <c r="I107" s="15"/>
      <c r="J107" s="3"/>
    </row>
    <row r="108" spans="2:12">
      <c r="B108" s="13" t="s">
        <v>18</v>
      </c>
      <c r="C108" s="3"/>
      <c r="D108" s="13" t="s">
        <v>17</v>
      </c>
      <c r="E108" s="3"/>
      <c r="F108" s="73" t="s">
        <v>18</v>
      </c>
      <c r="G108" s="74"/>
      <c r="H108" s="74"/>
      <c r="I108" s="75"/>
      <c r="J108" s="3"/>
      <c r="K108" s="13" t="s">
        <v>17</v>
      </c>
      <c r="L108" s="13" t="s">
        <v>17</v>
      </c>
    </row>
    <row r="109" spans="2:12" ht="31.5">
      <c r="B109" s="13" t="s">
        <v>16</v>
      </c>
      <c r="C109" s="3"/>
      <c r="D109" s="13"/>
      <c r="E109" s="3"/>
      <c r="F109" s="14" t="s">
        <v>15</v>
      </c>
      <c r="G109" s="14" t="s">
        <v>14</v>
      </c>
      <c r="H109" s="13" t="s">
        <v>13</v>
      </c>
      <c r="I109" s="13" t="s">
        <v>12</v>
      </c>
      <c r="J109" s="3"/>
      <c r="K109" s="13" t="s">
        <v>11</v>
      </c>
      <c r="L109" s="13" t="s">
        <v>10</v>
      </c>
    </row>
    <row r="110" spans="2:12">
      <c r="B110" s="13" t="s">
        <v>8</v>
      </c>
      <c r="C110" s="3"/>
      <c r="D110" s="13" t="s">
        <v>9</v>
      </c>
      <c r="E110" s="3"/>
      <c r="F110" s="13" t="s">
        <v>8</v>
      </c>
      <c r="G110" s="13" t="s">
        <v>8</v>
      </c>
      <c r="H110" s="13" t="s">
        <v>8</v>
      </c>
      <c r="I110" s="13" t="s">
        <v>8</v>
      </c>
      <c r="J110" s="3"/>
      <c r="K110" s="13" t="s">
        <v>8</v>
      </c>
      <c r="L110" s="13" t="s">
        <v>8</v>
      </c>
    </row>
    <row r="111" spans="2:12">
      <c r="B111" s="12">
        <f>B96</f>
        <v>0</v>
      </c>
      <c r="C111" s="3" t="s">
        <v>7</v>
      </c>
      <c r="D111" s="9">
        <f>D37</f>
        <v>0</v>
      </c>
      <c r="E111" s="11" t="s">
        <v>6</v>
      </c>
      <c r="F111" s="10">
        <f>B111*D111</f>
        <v>0</v>
      </c>
      <c r="G111" s="10">
        <f>F111*$G$107</f>
        <v>0</v>
      </c>
      <c r="H111" s="10">
        <f>(F111+G111)*$H$107</f>
        <v>0</v>
      </c>
      <c r="I111" s="10">
        <f>F111+G111+H111</f>
        <v>0</v>
      </c>
      <c r="J111" s="3"/>
      <c r="K111" s="9">
        <f>F111*F37%</f>
        <v>0</v>
      </c>
      <c r="L111" s="9">
        <f>F111-K111</f>
        <v>0</v>
      </c>
    </row>
    <row r="112" spans="2:12">
      <c r="B112" s="12">
        <f>B97</f>
        <v>0</v>
      </c>
      <c r="C112" s="3" t="s">
        <v>7</v>
      </c>
      <c r="D112" s="9">
        <f>D38</f>
        <v>0</v>
      </c>
      <c r="E112" s="11" t="s">
        <v>6</v>
      </c>
      <c r="F112" s="10">
        <f>B112*D112</f>
        <v>0</v>
      </c>
      <c r="G112" s="10">
        <f>F112*$G$107</f>
        <v>0</v>
      </c>
      <c r="H112" s="10">
        <f>(F112+G112)*$H$107</f>
        <v>0</v>
      </c>
      <c r="I112" s="10">
        <f>F112+G112+H112</f>
        <v>0</v>
      </c>
      <c r="J112" s="3"/>
      <c r="K112" s="9">
        <f>F112*F38%</f>
        <v>0</v>
      </c>
      <c r="L112" s="9">
        <f>F112-K112</f>
        <v>0</v>
      </c>
    </row>
    <row r="113" spans="2:12">
      <c r="B113" s="12">
        <f>B98</f>
        <v>0</v>
      </c>
      <c r="C113" s="3" t="s">
        <v>7</v>
      </c>
      <c r="D113" s="9">
        <f>D39</f>
        <v>0</v>
      </c>
      <c r="E113" s="11" t="s">
        <v>6</v>
      </c>
      <c r="F113" s="10">
        <f>B113*D113</f>
        <v>0</v>
      </c>
      <c r="G113" s="10">
        <f>F113*$G$107</f>
        <v>0</v>
      </c>
      <c r="H113" s="10">
        <f>(F113+G113)*$H$107</f>
        <v>0</v>
      </c>
      <c r="I113" s="10">
        <f>F113+G113+H113</f>
        <v>0</v>
      </c>
      <c r="J113" s="3"/>
      <c r="K113" s="9">
        <f>F113*F39%</f>
        <v>0</v>
      </c>
      <c r="L113" s="9">
        <f>F113-K113</f>
        <v>0</v>
      </c>
    </row>
    <row r="114" spans="2:12">
      <c r="B114" s="12">
        <f>B99</f>
        <v>0</v>
      </c>
      <c r="C114" s="3" t="s">
        <v>7</v>
      </c>
      <c r="D114" s="9">
        <f>D40</f>
        <v>0</v>
      </c>
      <c r="E114" s="11" t="s">
        <v>6</v>
      </c>
      <c r="F114" s="10">
        <f>B114*D114</f>
        <v>0</v>
      </c>
      <c r="G114" s="10">
        <f>F114*$G$107</f>
        <v>0</v>
      </c>
      <c r="H114" s="10">
        <f>(F114+G114)*$H$107</f>
        <v>0</v>
      </c>
      <c r="I114" s="10">
        <f>F114+G114+H114</f>
        <v>0</v>
      </c>
      <c r="J114" s="3"/>
      <c r="K114" s="9">
        <f>F114*F40%</f>
        <v>0</v>
      </c>
      <c r="L114" s="9">
        <f>F114-K114</f>
        <v>0</v>
      </c>
    </row>
    <row r="115" spans="2:12" ht="16.5" thickBot="1">
      <c r="B115" s="12">
        <f>B100</f>
        <v>0</v>
      </c>
      <c r="C115" s="3" t="s">
        <v>7</v>
      </c>
      <c r="D115" s="9">
        <f>D41</f>
        <v>0</v>
      </c>
      <c r="E115" s="11" t="s">
        <v>6</v>
      </c>
      <c r="F115" s="10">
        <f>B115*D115</f>
        <v>0</v>
      </c>
      <c r="G115" s="10">
        <f>F115*$G$107</f>
        <v>0</v>
      </c>
      <c r="H115" s="10">
        <f>(F115+G115)*$H$107</f>
        <v>0</v>
      </c>
      <c r="I115" s="10">
        <f>F115+G115+H115</f>
        <v>0</v>
      </c>
      <c r="J115" s="3"/>
      <c r="K115" s="9">
        <f>F115*F41%</f>
        <v>0</v>
      </c>
      <c r="L115" s="9">
        <f>F115-K115</f>
        <v>0</v>
      </c>
    </row>
    <row r="116" spans="2:12" ht="17.25" thickTop="1" thickBot="1">
      <c r="C116" s="3"/>
      <c r="D116" s="8">
        <f>SUM(D111:D115)</f>
        <v>0</v>
      </c>
      <c r="E116" s="3"/>
      <c r="F116" s="5">
        <f>SUM(F111:F115)</f>
        <v>0</v>
      </c>
      <c r="G116" s="5">
        <f>SUM(G111:G115)</f>
        <v>0</v>
      </c>
      <c r="H116" s="5">
        <f>SUM(H111:H115)</f>
        <v>0</v>
      </c>
      <c r="I116" s="5">
        <f>SUM(I111:I115)</f>
        <v>0</v>
      </c>
      <c r="J116" s="3"/>
      <c r="K116" s="7">
        <f>SUM(K111:K115)</f>
        <v>0</v>
      </c>
      <c r="L116" s="7">
        <f>SUM(L111:L115)</f>
        <v>0</v>
      </c>
    </row>
    <row r="117" spans="2:12" ht="17.25" thickTop="1" thickBot="1">
      <c r="F117" s="6"/>
      <c r="G117" s="76">
        <f>G116+H116</f>
        <v>0</v>
      </c>
      <c r="H117" s="77"/>
      <c r="I117" s="6"/>
      <c r="K117" s="67">
        <f>K116+L116</f>
        <v>0</v>
      </c>
      <c r="L117" s="68"/>
    </row>
    <row r="118" spans="2:12" ht="16.5" thickTop="1">
      <c r="B118" s="4"/>
      <c r="C118" s="4"/>
      <c r="D118" s="4"/>
      <c r="G118" s="69" t="e">
        <f>G117/D12/D8</f>
        <v>#DIV/0!</v>
      </c>
      <c r="H118" s="69"/>
      <c r="I118" s="3"/>
      <c r="J118" s="3" t="s">
        <v>5</v>
      </c>
      <c r="K118" s="69">
        <f>IFERROR(K117/D12/D8,0)</f>
        <v>0</v>
      </c>
      <c r="L118" s="69"/>
    </row>
    <row r="119" spans="2:12" ht="16.5" thickBot="1">
      <c r="J119" s="3"/>
    </row>
    <row r="120" spans="2:12" ht="17.25" thickTop="1" thickBot="1">
      <c r="H120" s="5" t="s">
        <v>4</v>
      </c>
      <c r="I120" s="5">
        <f>I73+I87+I101+I116</f>
        <v>0</v>
      </c>
    </row>
    <row r="121" spans="2:12" ht="16.5" thickTop="1">
      <c r="I121" s="4"/>
      <c r="J121" s="3"/>
    </row>
    <row r="122" spans="2:12">
      <c r="J122" s="3"/>
    </row>
    <row r="123" spans="2:12">
      <c r="J123" s="3"/>
    </row>
  </sheetData>
  <mergeCells count="40">
    <mergeCell ref="B14:L14"/>
    <mergeCell ref="C1:L1"/>
    <mergeCell ref="C2:L2"/>
    <mergeCell ref="C3:L3"/>
    <mergeCell ref="C5:D5"/>
    <mergeCell ref="G5:I5"/>
    <mergeCell ref="B16:D16"/>
    <mergeCell ref="F16:H16"/>
    <mergeCell ref="J16:L16"/>
    <mergeCell ref="D45:E46"/>
    <mergeCell ref="C28:D28"/>
    <mergeCell ref="G28:H28"/>
    <mergeCell ref="K28:L28"/>
    <mergeCell ref="B30:L30"/>
    <mergeCell ref="D33:I33"/>
    <mergeCell ref="B27:D27"/>
    <mergeCell ref="F27:H27"/>
    <mergeCell ref="J27:L27"/>
    <mergeCell ref="E56:G56"/>
    <mergeCell ref="B59:L59"/>
    <mergeCell ref="B61:L61"/>
    <mergeCell ref="F35:G35"/>
    <mergeCell ref="E37:E41"/>
    <mergeCell ref="K37:K41"/>
    <mergeCell ref="D43:E43"/>
    <mergeCell ref="D44:E44"/>
    <mergeCell ref="B47:L47"/>
    <mergeCell ref="B49:L49"/>
    <mergeCell ref="E52:G52"/>
    <mergeCell ref="E53:G53"/>
    <mergeCell ref="E54:G54"/>
    <mergeCell ref="K117:L117"/>
    <mergeCell ref="G118:H118"/>
    <mergeCell ref="B75:L75"/>
    <mergeCell ref="K118:L118"/>
    <mergeCell ref="B89:L89"/>
    <mergeCell ref="B103:L103"/>
    <mergeCell ref="G105:H105"/>
    <mergeCell ref="F108:I108"/>
    <mergeCell ref="G117:H117"/>
  </mergeCells>
  <conditionalFormatting sqref="J37:J41">
    <cfRule type="expression" dxfId="0" priority="1">
      <formula>ISERROR(J37)</formula>
    </cfRule>
  </conditionalFormatting>
  <pageMargins left="0.7" right="0.7" top="0.78740157499999996" bottom="0.78740157499999996" header="0.3" footer="0.3"/>
  <pageSetup paperSize="9" scale="67" fitToHeight="2" orientation="portrait" horizontalDpi="0" verticalDpi="0"/>
  <rowBreaks count="1" manualBreakCount="1">
    <brk id="60" min="1" max="11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Listen!$E$1:$E$6</xm:f>
          </x14:formula1>
          <xm:sqref>J16:L16 B16:D16 F16:H16</xm:sqref>
        </x14:dataValidation>
        <x14:dataValidation type="list" allowBlank="1" showInputMessage="1" showErrorMessage="1">
          <x14:formula1>
            <xm:f>Listen!$G$1:$G$5</xm:f>
          </x14:formula1>
          <xm:sqref>G5:I5</xm:sqref>
        </x14:dataValidation>
        <x14:dataValidation type="list" allowBlank="1" showInputMessage="1" showErrorMessage="1">
          <x14:formula1>
            <xm:f>Listen!$I$1:$I$3</xm:f>
          </x14:formula1>
          <xm:sqref>L5</xm:sqref>
        </x14:dataValidation>
        <x14:dataValidation type="list" allowBlank="1" showInputMessage="1" showErrorMessage="1">
          <x14:formula1>
            <xm:f>Listen!$B$1:$B$11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B1:I11"/>
  <sheetViews>
    <sheetView zoomScaleNormal="100" workbookViewId="0">
      <selection activeCell="B2" sqref="B2"/>
    </sheetView>
  </sheetViews>
  <sheetFormatPr baseColWidth="10" defaultRowHeight="15.75"/>
  <cols>
    <col min="1" max="1" width="60.375" bestFit="1" customWidth="1"/>
    <col min="2" max="2" width="26.375" customWidth="1"/>
    <col min="5" max="5" width="15.375" bestFit="1" customWidth="1"/>
    <col min="7" max="7" width="40.625" customWidth="1"/>
  </cols>
  <sheetData>
    <row r="1" spans="2:9" ht="31.5">
      <c r="B1" t="s">
        <v>1</v>
      </c>
      <c r="E1" t="s">
        <v>3</v>
      </c>
      <c r="G1" s="64" t="s">
        <v>81</v>
      </c>
      <c r="I1" t="s">
        <v>1</v>
      </c>
    </row>
    <row r="2" spans="2:9">
      <c r="B2" t="s">
        <v>105</v>
      </c>
      <c r="E2" t="s">
        <v>103</v>
      </c>
      <c r="G2" s="63" t="s">
        <v>102</v>
      </c>
      <c r="I2" t="s">
        <v>101</v>
      </c>
    </row>
    <row r="3" spans="2:9" ht="42.75">
      <c r="B3" t="s">
        <v>94</v>
      </c>
      <c r="E3" t="s">
        <v>2</v>
      </c>
      <c r="G3" s="63" t="s">
        <v>100</v>
      </c>
      <c r="I3" t="s">
        <v>79</v>
      </c>
    </row>
    <row r="4" spans="2:9">
      <c r="B4" t="s">
        <v>93</v>
      </c>
      <c r="E4" t="s">
        <v>99</v>
      </c>
      <c r="G4" s="63" t="s">
        <v>98</v>
      </c>
    </row>
    <row r="5" spans="2:9">
      <c r="B5" t="s">
        <v>92</v>
      </c>
      <c r="E5" t="s">
        <v>97</v>
      </c>
      <c r="G5" s="63" t="s">
        <v>96</v>
      </c>
    </row>
    <row r="6" spans="2:9">
      <c r="B6" t="s">
        <v>0</v>
      </c>
      <c r="E6" t="s">
        <v>95</v>
      </c>
    </row>
    <row r="7" spans="2:9">
      <c r="B7" t="s">
        <v>91</v>
      </c>
    </row>
    <row r="8" spans="2:9">
      <c r="B8" t="s">
        <v>90</v>
      </c>
    </row>
    <row r="9" spans="2:9">
      <c r="B9" t="s">
        <v>89</v>
      </c>
    </row>
    <row r="10" spans="2:9" ht="51.75">
      <c r="B10" s="64" t="s">
        <v>106</v>
      </c>
    </row>
    <row r="11" spans="2:9">
      <c r="B11" t="s">
        <v>88</v>
      </c>
      <c r="E11" s="63"/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Kalkulation</vt:lpstr>
      <vt:lpstr>Listen</vt:lpstr>
      <vt:lpstr>Fachleistungsstundensatz</vt:lpstr>
      <vt:lpstr>Modul_SB</vt:lpstr>
      <vt:lpstr>Modul_SR</vt:lpstr>
      <vt:lpstr>Modul_TS</vt:lpstr>
      <vt:lpstr>Modul_Wohnen</vt:lpstr>
      <vt:lpstr>Sozialraum</vt:lpstr>
      <vt:lpstr>spez_Bedarfslagen</vt:lpstr>
      <vt:lpstr>Tagessatz</vt:lpstr>
      <vt:lpstr>TS</vt:lpstr>
      <vt:lpstr>Wohnen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 22 - Kalkulation tarifliche Einmalzahlung (Excel-Datei)</dc:title>
  <dc:creator>Tobias Gros</dc:creator>
  <cp:lastModifiedBy>Glaß, Martina (LSJV Mainz)</cp:lastModifiedBy>
  <dcterms:created xsi:type="dcterms:W3CDTF">2024-02-01T08:45:11Z</dcterms:created>
  <dcterms:modified xsi:type="dcterms:W3CDTF">2024-09-10T09:59:47Z</dcterms:modified>
</cp:coreProperties>
</file>