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lass\Documents\01_Daten\Aktuell\Projekt\Landesrahmenvertrag\"/>
    </mc:Choice>
  </mc:AlternateContent>
  <bookViews>
    <workbookView xWindow="0" yWindow="0" windowWidth="23250" windowHeight="12090" activeTab="1"/>
  </bookViews>
  <sheets>
    <sheet name="Anlage 5" sheetId="1" r:id="rId1"/>
    <sheet name="Anlage 5a" sheetId="4" r:id="rId2"/>
  </sheets>
  <calcPr calcId="162913"/>
</workbook>
</file>

<file path=xl/calcChain.xml><?xml version="1.0" encoding="utf-8"?>
<calcChain xmlns="http://schemas.openxmlformats.org/spreadsheetml/2006/main">
  <c r="C53" i="1" l="1"/>
  <c r="B40" i="1"/>
  <c r="B42" i="1" l="1"/>
  <c r="E42" i="1" l="1"/>
  <c r="C42" i="1"/>
  <c r="C58" i="1" l="1"/>
  <c r="G32" i="1"/>
  <c r="C32" i="1" l="1"/>
  <c r="E32" i="1" s="1"/>
  <c r="I32" i="4" l="1"/>
  <c r="I34" i="4" s="1"/>
  <c r="C34" i="4"/>
  <c r="G36" i="1" s="1"/>
  <c r="J58" i="1" s="1"/>
  <c r="E38" i="1" l="1"/>
  <c r="C38" i="1"/>
  <c r="C36" i="1"/>
  <c r="I17" i="4"/>
  <c r="I16" i="4"/>
  <c r="D12" i="4"/>
  <c r="C16" i="4" s="1"/>
  <c r="I18" i="4" l="1"/>
  <c r="I23" i="4" s="1"/>
  <c r="C17" i="4"/>
  <c r="C27" i="4" s="1"/>
  <c r="D27" i="4" s="1"/>
  <c r="E27" i="4" s="1"/>
  <c r="C18" i="4"/>
  <c r="C28" i="4" s="1"/>
  <c r="D28" i="4" s="1"/>
  <c r="E28" i="4" s="1"/>
  <c r="C26" i="4"/>
  <c r="D26" i="4" s="1"/>
  <c r="E26" i="4" s="1"/>
  <c r="J23" i="4" l="1"/>
  <c r="K23" i="4" s="1"/>
  <c r="C10" i="1"/>
  <c r="C34" i="1" l="1"/>
  <c r="E34" i="1"/>
  <c r="C30" i="1"/>
  <c r="C28" i="1"/>
  <c r="C26" i="1"/>
  <c r="C24" i="1"/>
  <c r="C21" i="1"/>
  <c r="C19" i="1"/>
  <c r="G30" i="1"/>
  <c r="J61" i="1" s="1"/>
  <c r="G26" i="1"/>
  <c r="J59" i="1" s="1"/>
  <c r="G24" i="1"/>
  <c r="E28" i="1"/>
  <c r="E19" i="1"/>
  <c r="G21" i="1"/>
  <c r="E10" i="1"/>
  <c r="J60" i="1" l="1"/>
  <c r="B12" i="1"/>
  <c r="E12" i="1" l="1"/>
  <c r="C12" i="1"/>
  <c r="C14" i="1" l="1"/>
  <c r="G14" i="1"/>
  <c r="B14" i="1"/>
  <c r="B44" i="1" l="1"/>
  <c r="B46" i="1" s="1"/>
  <c r="B47" i="1" s="1"/>
  <c r="C44" i="1"/>
  <c r="C46" i="1" s="1"/>
  <c r="E14" i="1"/>
  <c r="C47" i="1" l="1"/>
  <c r="J53" i="1" s="1"/>
  <c r="G44" i="1"/>
  <c r="G46" i="1" s="1"/>
  <c r="G47" i="1" s="1"/>
  <c r="C59" i="1" s="1"/>
  <c r="C60" i="1" s="1"/>
  <c r="E44" i="1" l="1"/>
  <c r="E46" i="1" s="1"/>
  <c r="E47" i="1" s="1"/>
  <c r="C62" i="1" s="1"/>
  <c r="J63" i="1" l="1"/>
  <c r="C54" i="1"/>
  <c r="C55" i="1" l="1"/>
  <c r="J55" i="1"/>
</calcChain>
</file>

<file path=xl/sharedStrings.xml><?xml version="1.0" encoding="utf-8"?>
<sst xmlns="http://schemas.openxmlformats.org/spreadsheetml/2006/main" count="121" uniqueCount="109">
  <si>
    <t>KdU 100 %</t>
  </si>
  <si>
    <t>Personalkosten</t>
  </si>
  <si>
    <t>Summe Personalkosten</t>
  </si>
  <si>
    <t>Sachkosten</t>
  </si>
  <si>
    <t>Summe Sachkosten</t>
  </si>
  <si>
    <t>Summe pro Monat</t>
  </si>
  <si>
    <t>Instandhaltung / Instandsetzung</t>
  </si>
  <si>
    <t>Zinsen</t>
  </si>
  <si>
    <t>Außenanlagen</t>
  </si>
  <si>
    <t>Mietausfallwagnis (2%)</t>
  </si>
  <si>
    <t>Fachleistung 
(Basismodul)</t>
  </si>
  <si>
    <t>Wasser, Brennstoffe</t>
  </si>
  <si>
    <t>Pauschale Wirtschaft- und Instandsetzung</t>
  </si>
  <si>
    <t xml:space="preserve">Pauschale Mietverwaltung </t>
  </si>
  <si>
    <t>KdU +25 %</t>
  </si>
  <si>
    <t>davon</t>
  </si>
  <si>
    <t>Summe Total</t>
  </si>
  <si>
    <t>in %</t>
  </si>
  <si>
    <t>Instandhaltung und Instandsetzung</t>
  </si>
  <si>
    <t>Erläuterungen</t>
  </si>
  <si>
    <t>ANLAGE 5: Grundlage für die Mietkalkulation in Besonderen Wohnformen</t>
  </si>
  <si>
    <r>
      <rPr>
        <u/>
        <sz val="11"/>
        <color theme="1"/>
        <rFont val="Arial"/>
        <family val="2"/>
      </rPr>
      <t>HINWEIS:</t>
    </r>
    <r>
      <rPr>
        <sz val="11"/>
        <color theme="1"/>
        <rFont val="Arial"/>
        <family val="2"/>
      </rPr>
      <t xml:space="preserve"> Bitte machen Sie alle Angaben pro Person pro Jahr; Sollten Sie eine andere Flächenverteilung als 80% / 20% haben, so ändern Sie dies  bitte in den Spalten D und F. Die Aufteilung des Verwaltungsbedarfs (65%/35%) bleibt hiervon unberührt.</t>
    </r>
  </si>
  <si>
    <t>Kosten insgesamt</t>
  </si>
  <si>
    <t>Grundlage: 321,75 € als jährliche Pauschale, analog öffentlich geförderter Wohnungsbau</t>
  </si>
  <si>
    <t xml:space="preserve">Grundlage: 0,50 € pro qm (analog Hauswart / Betriebskostenverordnung) bei 50 qm jährlich; kann durch eigenes Personal oder Fremdleistung erbracht werden                                </t>
  </si>
  <si>
    <t>Strom (§42a Abs. 5 Satz 4 Nr.3 SGB XII)</t>
  </si>
  <si>
    <t>Wasser, Energie, Brennstoffe</t>
  </si>
  <si>
    <t>Steuern, Abgaben, Versicherungen</t>
  </si>
  <si>
    <t>(§42a Abs.5 Satz 4 Nr.2)</t>
  </si>
  <si>
    <t>Grundlage Betriebskostenverordnung (BetrKV): Kosten für Wasser, Gas, Öl, Fernwärme, Brennstoffe und sonstigen Energieverbrauch. Gebühren für Abwasser werden bei Steuern, Abgaben etc. aufgeführt</t>
  </si>
  <si>
    <t>Weitere Positionen der BetrKV: Grundsteuer, Schornsteinfeger, Abwasser, Müll, Straßenreinigung, Sach- und Haftpflichtversicherungen</t>
  </si>
  <si>
    <t>Telefonie, Internet, Rundfunk und Fern-sehen (§42a Abs. 5 Satz 4 Nr.4 SGB XII)</t>
  </si>
  <si>
    <t>Kosten und Gebühren des Zugangs zu diesen Medien</t>
  </si>
  <si>
    <t>I Grundlage Herstellungskosten nach BKI Pflegeheime 2018</t>
  </si>
  <si>
    <t>BKI Pflegeheime</t>
  </si>
  <si>
    <t>Euro</t>
  </si>
  <si>
    <t>Herrichten und Erschließen (KG 200)</t>
  </si>
  <si>
    <t>Baukonstruktion (KG 300)</t>
  </si>
  <si>
    <t>Technische Anlagen (KG 400)</t>
  </si>
  <si>
    <t>Außenanlagen (KG 500)</t>
  </si>
  <si>
    <t>Baunebenkosten (KG 700)</t>
  </si>
  <si>
    <t>Gesamtsumme</t>
  </si>
  <si>
    <t>II Abschreibung</t>
  </si>
  <si>
    <t>BGF qm</t>
  </si>
  <si>
    <t>erste Stufe</t>
  </si>
  <si>
    <t>2015- 2019</t>
  </si>
  <si>
    <t>BKI 2018 Pflegeheime</t>
  </si>
  <si>
    <t>zweite Stufe</t>
  </si>
  <si>
    <t>1986 - 2014</t>
  </si>
  <si>
    <t>95 % BKI 18</t>
  </si>
  <si>
    <t>dritte Stufe</t>
  </si>
  <si>
    <t>und älter -1985</t>
  </si>
  <si>
    <t>90% BKI 18</t>
  </si>
  <si>
    <t>bewilligte Nettogrundfläche</t>
  </si>
  <si>
    <t>kalkulatorische Abschreibung mit 33 Jahre,</t>
  </si>
  <si>
    <t>jährlich</t>
  </si>
  <si>
    <t>monatlich</t>
  </si>
  <si>
    <t>KdU (80%)</t>
  </si>
  <si>
    <t>III gebäudebezogene Instandhaltungskosten</t>
  </si>
  <si>
    <t>Grundlage BKI 2018 (siehe I), KG 300 und 400</t>
  </si>
  <si>
    <t>Instandhaltung</t>
  </si>
  <si>
    <t>KdU</t>
  </si>
  <si>
    <t>ANLAGE 5a:  Abschreibung und Instandhaltung</t>
  </si>
  <si>
    <t>ermittelter Abschreibungsatz für lang- und mittelfristig</t>
  </si>
  <si>
    <r>
      <rPr>
        <u/>
        <sz val="9"/>
        <color theme="1"/>
        <rFont val="Arial"/>
        <family val="2"/>
      </rPr>
      <t>HINWEIS:</t>
    </r>
    <r>
      <rPr>
        <sz val="9"/>
        <color theme="1"/>
        <rFont val="Arial"/>
        <family val="2"/>
      </rPr>
      <t xml:space="preserve"> Die Anlage 5a basiert auf Empfehlungen aus dem Modellprojekt "Trennung der Leistungen" unter externer Begleitung der Firma XIT GmbH</t>
    </r>
  </si>
  <si>
    <t>BKI = Baukostenindex</t>
  </si>
  <si>
    <t>Legende</t>
  </si>
  <si>
    <t xml:space="preserve">KG = Kostengruppe </t>
  </si>
  <si>
    <t>BGF = Bruttogrundfläche</t>
  </si>
  <si>
    <t>Gesamtkosten</t>
  </si>
  <si>
    <t>ermittelter Instandhaltungssatz</t>
  </si>
  <si>
    <t>Instandhaltung von Gebäuden, Außenanlagen, Betriebsausstattung und technische Anlagen; Neufälle: 1,25% der abgestimmten Istkosten für KG 300+400; Altfälle siehe Anlage 5a</t>
  </si>
  <si>
    <t>Möbilierung Bewohnerzimmer, Gemeinschaftsräume u. Ausstattung mit Haushaltsgroßgeräten
(§42a Abs.5 Satz 4 Nr.1 SGB XII )</t>
  </si>
  <si>
    <t>Zinsen für Fremdkapital: marktüblich und vorher abgestimmt; Zinsen für Eigenkapital 2,5 %</t>
  </si>
  <si>
    <t>IV Abschreibung Ausstattung</t>
  </si>
  <si>
    <t>analog BKI 2018 KG 600</t>
  </si>
  <si>
    <t>kalk. Abschreibung 10 Jahre</t>
  </si>
  <si>
    <t>siehe Anlage 5a</t>
  </si>
  <si>
    <t>V Instandhaltung Außenanlagen</t>
  </si>
  <si>
    <t>Instandhaltung 1,25%</t>
  </si>
  <si>
    <t>BKI 2018 KG 500 pro qm</t>
  </si>
  <si>
    <t>siehe Anlage 5a; pro Person max. 50 qm Außenanlagen zu KdU; übersteigende Fläche ist Fachleistung; Instandhaltung 1,90 € je qm</t>
  </si>
  <si>
    <t>in Feldern dieser Farbe bitte Werte eintragen</t>
  </si>
  <si>
    <t>untere Angemesseneheitsgrenze  gem. §42a SGB XII ermittelt durch Sozialhilfetr. pro Monat</t>
  </si>
  <si>
    <t>Ermittlung der Kosten, die 100% übersteigen</t>
  </si>
  <si>
    <t>Prüfung der 100%</t>
  </si>
  <si>
    <t>Prüfung der weiteren 25%</t>
  </si>
  <si>
    <t>Max. Anerkennung durch Grundsicherungsträger  (25%)</t>
  </si>
  <si>
    <t>ermittelte Kosten in Spalte G (25%)</t>
  </si>
  <si>
    <t>untere angemessene Grenze Grundsicherung (100%)</t>
  </si>
  <si>
    <t>ermittelte Kosten pro Monat Spalte E (100%)</t>
  </si>
  <si>
    <t>Ermittlung der Kosten, die 25% übersteigen/unterschreiten</t>
  </si>
  <si>
    <t>falls 125 % überschritten werden (EGH)</t>
  </si>
  <si>
    <t xml:space="preserve">
(§42a Abs. 5 Satz 4 Nr.3 )</t>
  </si>
  <si>
    <t>zu a) Grundlage ist der abgestimmte Mietvertrag mit dem Träger der Eingliederungshilfe. Bei der Aufteilung der Kosten, die in die KdU fließen, ist zu prüfen, ob Kostenbestandteile (behinderungsbedingte Mehrkosten) unter den Aufschlag nach §42a Abs.5 S.4 Nr.2 SGB XII fallen (Spalte G). 
zu b) Neufälle: abgestimmte Istkosten; Altfälle siehe Anlage 5a</t>
  </si>
  <si>
    <t>a) Miete und Pacht oder 
b) Abschreibung Gebäude</t>
  </si>
  <si>
    <t>Bitte im WBVG Vertrag folgende Beträge ausweisen:</t>
  </si>
  <si>
    <t>Nummer 1</t>
  </si>
  <si>
    <t>Nummer 2</t>
  </si>
  <si>
    <t>Nummer 3</t>
  </si>
  <si>
    <t>Nummer 4</t>
  </si>
  <si>
    <t>2% der Kaltmiete lt. II. Berechnungsverordnung (ohne Zeilen: 12, 19, 21, 28 und 30)</t>
  </si>
  <si>
    <t>Gesamtkosten pro Monat für den Bewohner / Bewohnerin</t>
  </si>
  <si>
    <r>
      <t xml:space="preserve">Davon Zuschläge nach </t>
    </r>
    <r>
      <rPr>
        <sz val="11"/>
        <color rgb="FF000000"/>
        <rFont val="Calibri"/>
        <family val="2"/>
        <scheme val="minor"/>
      </rPr>
      <t>§42a Abs. 5 Satz 4</t>
    </r>
  </si>
  <si>
    <t xml:space="preserve">Davon im Rahmen der Ermittlung der KdU nach § 42a Abs. 5 Satz 1-3 SGB XII ermittelte Kosten </t>
  </si>
  <si>
    <t xml:space="preserve">nachrichtlich: </t>
  </si>
  <si>
    <t>enthaltener übersteigender Betrag, der in die Eingliederungshilfe fließt</t>
  </si>
  <si>
    <t>Instandhaltung von persönlichen Räumlichkeiten und den Räumlichkeiten zur gemeinschaftlichen Nutzung (nur Aufwendungen, die ein Mieter selbst zu tragen hat: Schönheitsreparaturen wie Tapezieren, Streichen (i.d.R. alle 5 Jahre) oder Bodenbelag (i.d.R. alle 10 Jahre)</t>
  </si>
  <si>
    <t>Instandhaltungskosten (Wartung, Inspektion, kleinere Reparaturen) für behinderungsbedingte Ausstattung z.B. Notruf, Brandschutzanlage, AAL,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</si>
</sst>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0.00\ &quot;€&quot;"/>
    <numFmt numFmtId="165" formatCode="_-* #,##0\ &quot;€&quot;_-;\-* #,##0\ &quot;€&quot;_-;_-* &quot;-&quot;??\ &quot;€&quot;_-;_-@_-"/>
  </numFmts>
  <fonts count="14"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0"/>
      <color theme="1"/>
      <name val="Arial"/>
      <family val="2"/>
    </font>
    <font>
      <i/>
      <sz val="11"/>
      <color theme="1"/>
      <name val="Arial"/>
      <family val="2"/>
    </font>
    <font>
      <b/>
      <sz val="14"/>
      <color theme="1"/>
      <name val="Arial"/>
      <family val="2"/>
    </font>
    <font>
      <u/>
      <sz val="11"/>
      <color theme="1"/>
      <name val="Arial"/>
      <family val="2"/>
    </font>
    <font>
      <b/>
      <sz val="16"/>
      <color theme="1"/>
      <name val="Arial"/>
      <family val="2"/>
    </font>
    <font>
      <sz val="9"/>
      <color theme="1"/>
      <name val="Arial"/>
      <family val="2"/>
    </font>
    <font>
      <u/>
      <sz val="9"/>
      <color theme="1"/>
      <name val="Arial"/>
      <family val="2"/>
    </font>
    <font>
      <b/>
      <sz val="9"/>
      <color theme="1"/>
      <name val="Arial"/>
      <family val="2"/>
    </font>
    <font>
      <sz val="11"/>
      <name val="Arial"/>
      <family val="2"/>
    </font>
    <font>
      <sz val="11"/>
      <color rgb="FF000000"/>
      <name val="Calibri"/>
      <family val="2"/>
      <scheme val="minor"/>
    </font>
  </fonts>
  <fills count="7">
    <fill>
      <patternFill patternType="none"/>
    </fill>
    <fill>
      <patternFill patternType="gray125"/>
    </fill>
    <fill>
      <patternFill patternType="solid">
        <fgColor theme="6" tint="0.59999389629810485"/>
        <bgColor indexed="64"/>
      </patternFill>
    </fill>
    <fill>
      <patternFill patternType="solid">
        <fgColor rgb="FFFFFFCC"/>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0" tint="-0.3499862666707357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bottom/>
      <diagonal/>
    </border>
    <border>
      <left style="medium">
        <color auto="1"/>
      </left>
      <right style="medium">
        <color auto="1"/>
      </right>
      <top style="thin">
        <color indexed="64"/>
      </top>
      <bottom style="thin">
        <color indexed="64"/>
      </bottom>
      <diagonal/>
    </border>
    <border>
      <left style="medium">
        <color auto="1"/>
      </left>
      <right style="medium">
        <color auto="1"/>
      </right>
      <top style="thin">
        <color indexed="64"/>
      </top>
      <bottom/>
      <diagonal/>
    </border>
    <border>
      <left style="medium">
        <color auto="1"/>
      </left>
      <right/>
      <top style="thin">
        <color indexed="64"/>
      </top>
      <bottom style="thin">
        <color indexed="64"/>
      </bottom>
      <diagonal/>
    </border>
    <border>
      <left/>
      <right style="medium">
        <color auto="1"/>
      </right>
      <top style="thin">
        <color indexed="64"/>
      </top>
      <bottom style="thin">
        <color indexed="64"/>
      </bottom>
      <diagonal/>
    </border>
    <border>
      <left style="thin">
        <color indexed="64"/>
      </left>
      <right style="medium">
        <color auto="1"/>
      </right>
      <top style="thin">
        <color indexed="64"/>
      </top>
      <bottom/>
      <diagonal/>
    </border>
    <border>
      <left style="medium">
        <color auto="1"/>
      </left>
      <right/>
      <top/>
      <bottom/>
      <diagonal/>
    </border>
    <border>
      <left/>
      <right style="medium">
        <color auto="1"/>
      </right>
      <top/>
      <bottom/>
      <diagonal/>
    </border>
    <border>
      <left style="medium">
        <color auto="1"/>
      </left>
      <right style="thin">
        <color indexed="64"/>
      </right>
      <top style="thin">
        <color indexed="64"/>
      </top>
      <bottom style="thin">
        <color indexed="64"/>
      </bottom>
      <diagonal/>
    </border>
    <border>
      <left style="thin">
        <color indexed="64"/>
      </left>
      <right style="medium">
        <color auto="1"/>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52">
    <xf numFmtId="0" fontId="0" fillId="0" borderId="0" xfId="0"/>
    <xf numFmtId="0" fontId="2" fillId="0" borderId="0" xfId="0" applyFont="1"/>
    <xf numFmtId="0" fontId="3" fillId="0" borderId="0" xfId="0" applyFont="1"/>
    <xf numFmtId="0" fontId="2" fillId="0" borderId="0" xfId="0" applyFont="1" applyAlignment="1">
      <alignment horizontal="right"/>
    </xf>
    <xf numFmtId="0" fontId="3" fillId="0" borderId="13" xfId="0" applyFont="1" applyBorder="1"/>
    <xf numFmtId="0" fontId="2" fillId="2" borderId="20" xfId="0" applyFont="1" applyFill="1" applyBorder="1" applyAlignment="1">
      <alignment horizontal="center" wrapText="1"/>
    </xf>
    <xf numFmtId="9" fontId="2" fillId="2" borderId="12" xfId="0" applyNumberFormat="1" applyFont="1" applyFill="1" applyBorder="1" applyAlignment="1">
      <alignment horizontal="center" wrapText="1"/>
    </xf>
    <xf numFmtId="0" fontId="3" fillId="0" borderId="7" xfId="0" applyFont="1" applyBorder="1"/>
    <xf numFmtId="0" fontId="3" fillId="0" borderId="14" xfId="0" applyFont="1" applyBorder="1"/>
    <xf numFmtId="0" fontId="2" fillId="0" borderId="7" xfId="0" applyFont="1" applyBorder="1"/>
    <xf numFmtId="44" fontId="3" fillId="0" borderId="13" xfId="0" applyNumberFormat="1" applyFont="1" applyBorder="1"/>
    <xf numFmtId="44" fontId="2" fillId="0" borderId="10" xfId="0" applyNumberFormat="1" applyFont="1" applyBorder="1"/>
    <xf numFmtId="44" fontId="2" fillId="0" borderId="11" xfId="0" applyNumberFormat="1" applyFont="1" applyBorder="1"/>
    <xf numFmtId="0" fontId="3" fillId="0" borderId="7" xfId="0" applyFont="1" applyBorder="1" applyAlignment="1">
      <alignment horizontal="left" wrapText="1"/>
    </xf>
    <xf numFmtId="0" fontId="3" fillId="0" borderId="13" xfId="0" applyFont="1" applyBorder="1" applyAlignment="1">
      <alignment horizontal="left"/>
    </xf>
    <xf numFmtId="0" fontId="3" fillId="0" borderId="14" xfId="0" applyFont="1" applyBorder="1" applyAlignment="1">
      <alignment horizontal="left"/>
    </xf>
    <xf numFmtId="0" fontId="3" fillId="0" borderId="0" xfId="0" applyFont="1" applyAlignment="1">
      <alignment horizontal="left"/>
    </xf>
    <xf numFmtId="0" fontId="3" fillId="0" borderId="7" xfId="0" applyFont="1" applyFill="1" applyBorder="1"/>
    <xf numFmtId="44" fontId="3" fillId="0" borderId="8" xfId="1" applyFont="1" applyBorder="1"/>
    <xf numFmtId="44" fontId="3" fillId="0" borderId="10" xfId="1" applyFont="1" applyBorder="1"/>
    <xf numFmtId="44" fontId="3" fillId="0" borderId="11" xfId="1" applyFont="1" applyBorder="1"/>
    <xf numFmtId="0" fontId="2" fillId="2" borderId="9" xfId="0" applyFont="1" applyFill="1" applyBorder="1"/>
    <xf numFmtId="44" fontId="3" fillId="2" borderId="7" xfId="0" applyNumberFormat="1" applyFont="1" applyFill="1" applyBorder="1"/>
    <xf numFmtId="44" fontId="3" fillId="2" borderId="13" xfId="0" applyNumberFormat="1" applyFont="1" applyFill="1" applyBorder="1"/>
    <xf numFmtId="44" fontId="3" fillId="2" borderId="14" xfId="0" applyNumberFormat="1" applyFont="1" applyFill="1" applyBorder="1"/>
    <xf numFmtId="0" fontId="2" fillId="2" borderId="7" xfId="0" applyFont="1" applyFill="1" applyBorder="1"/>
    <xf numFmtId="0" fontId="2" fillId="2" borderId="5" xfId="0" applyFont="1" applyFill="1" applyBorder="1" applyAlignment="1"/>
    <xf numFmtId="44" fontId="2" fillId="2" borderId="4" xfId="0" applyNumberFormat="1" applyFont="1" applyFill="1" applyBorder="1"/>
    <xf numFmtId="44" fontId="2" fillId="2" borderId="5" xfId="0" applyNumberFormat="1" applyFont="1" applyFill="1" applyBorder="1"/>
    <xf numFmtId="44" fontId="2" fillId="2" borderId="6" xfId="0" applyNumberFormat="1" applyFont="1" applyFill="1" applyBorder="1"/>
    <xf numFmtId="0" fontId="2" fillId="2" borderId="6" xfId="0" applyFont="1" applyFill="1" applyBorder="1" applyAlignment="1"/>
    <xf numFmtId="44" fontId="3" fillId="0" borderId="0" xfId="1" applyFont="1"/>
    <xf numFmtId="44" fontId="3" fillId="0" borderId="0" xfId="0" applyNumberFormat="1" applyFont="1"/>
    <xf numFmtId="44" fontId="3" fillId="0" borderId="0" xfId="0" applyNumberFormat="1" applyFont="1" applyBorder="1"/>
    <xf numFmtId="0" fontId="2" fillId="5" borderId="8" xfId="0" applyFont="1" applyFill="1" applyBorder="1"/>
    <xf numFmtId="9" fontId="3" fillId="0" borderId="14" xfId="0" applyNumberFormat="1" applyFont="1" applyBorder="1"/>
    <xf numFmtId="44" fontId="3" fillId="0" borderId="7" xfId="1" applyFont="1" applyFill="1" applyBorder="1"/>
    <xf numFmtId="44" fontId="2" fillId="0" borderId="8" xfId="0" applyNumberFormat="1" applyFont="1" applyFill="1" applyBorder="1"/>
    <xf numFmtId="0" fontId="6" fillId="0" borderId="0" xfId="0" applyFont="1" applyAlignment="1">
      <alignment vertical="center"/>
    </xf>
    <xf numFmtId="0" fontId="2" fillId="0" borderId="0" xfId="0" applyFont="1" applyAlignment="1"/>
    <xf numFmtId="0" fontId="3" fillId="0" borderId="0" xfId="0" applyFont="1" applyAlignment="1"/>
    <xf numFmtId="0" fontId="8" fillId="0" borderId="0" xfId="0" applyFont="1" applyAlignment="1">
      <alignment vertical="center"/>
    </xf>
    <xf numFmtId="9" fontId="3" fillId="0" borderId="0" xfId="0" applyNumberFormat="1" applyFont="1" applyAlignment="1">
      <alignment horizontal="right"/>
    </xf>
    <xf numFmtId="0" fontId="3" fillId="0" borderId="0" xfId="0" applyFont="1" applyAlignment="1">
      <alignment horizontal="right"/>
    </xf>
    <xf numFmtId="0" fontId="2" fillId="0" borderId="7" xfId="0" applyFont="1" applyBorder="1" applyAlignment="1">
      <alignment wrapText="1"/>
    </xf>
    <xf numFmtId="0" fontId="3" fillId="0" borderId="7" xfId="0" applyFont="1" applyBorder="1" applyAlignment="1">
      <alignment wrapText="1"/>
    </xf>
    <xf numFmtId="0" fontId="3" fillId="0" borderId="7" xfId="0" applyFont="1" applyBorder="1" applyAlignment="1">
      <alignment horizontal="right"/>
    </xf>
    <xf numFmtId="0" fontId="5" fillId="0" borderId="7" xfId="0" applyFont="1" applyBorder="1" applyAlignment="1">
      <alignment horizontal="right" wrapText="1"/>
    </xf>
    <xf numFmtId="0" fontId="2" fillId="4" borderId="15" xfId="0" applyFont="1" applyFill="1" applyBorder="1" applyAlignment="1">
      <alignment horizontal="center"/>
    </xf>
    <xf numFmtId="9" fontId="2" fillId="4" borderId="16" xfId="0" applyNumberFormat="1" applyFont="1" applyFill="1" applyBorder="1" applyAlignment="1">
      <alignment horizontal="center"/>
    </xf>
    <xf numFmtId="0" fontId="2" fillId="4" borderId="16" xfId="0" applyFont="1" applyFill="1" applyBorder="1" applyAlignment="1">
      <alignment horizontal="center"/>
    </xf>
    <xf numFmtId="44" fontId="3" fillId="3" borderId="7" xfId="1" applyFont="1" applyFill="1" applyBorder="1"/>
    <xf numFmtId="9" fontId="3" fillId="3" borderId="14" xfId="0" applyNumberFormat="1" applyFont="1" applyFill="1" applyBorder="1"/>
    <xf numFmtId="0" fontId="3" fillId="0" borderId="24" xfId="0" applyFont="1" applyBorder="1" applyAlignment="1">
      <alignment horizontal="left"/>
    </xf>
    <xf numFmtId="0" fontId="3" fillId="0" borderId="0" xfId="0" applyFont="1" applyBorder="1" applyAlignment="1">
      <alignment horizontal="left"/>
    </xf>
    <xf numFmtId="165" fontId="3" fillId="0" borderId="0" xfId="0" applyNumberFormat="1" applyFont="1"/>
    <xf numFmtId="0" fontId="2" fillId="0" borderId="0" xfId="0" applyFont="1" applyBorder="1"/>
    <xf numFmtId="165" fontId="2" fillId="0" borderId="0" xfId="1" applyNumberFormat="1" applyFont="1" applyBorder="1"/>
    <xf numFmtId="44" fontId="2" fillId="0" borderId="1" xfId="0" applyNumberFormat="1" applyFont="1" applyBorder="1"/>
    <xf numFmtId="0" fontId="10" fillId="0" borderId="0" xfId="0" applyFont="1"/>
    <xf numFmtId="0" fontId="9" fillId="0" borderId="0" xfId="0" applyFont="1"/>
    <xf numFmtId="164" fontId="3" fillId="0" borderId="0" xfId="1" applyNumberFormat="1" applyFont="1" applyAlignment="1"/>
    <xf numFmtId="164" fontId="3" fillId="0" borderId="0" xfId="0" applyNumberFormat="1" applyFont="1" applyAlignment="1"/>
    <xf numFmtId="44" fontId="2" fillId="0" borderId="0" xfId="0" applyNumberFormat="1" applyFont="1" applyBorder="1"/>
    <xf numFmtId="0" fontId="11" fillId="6" borderId="1" xfId="0" applyFont="1" applyFill="1" applyBorder="1"/>
    <xf numFmtId="0" fontId="9" fillId="0" borderId="21" xfId="0" applyFont="1" applyBorder="1" applyAlignment="1"/>
    <xf numFmtId="0" fontId="9" fillId="0" borderId="22" xfId="0" applyFont="1" applyBorder="1" applyAlignment="1">
      <alignment horizontal="center"/>
    </xf>
    <xf numFmtId="165" fontId="9" fillId="0" borderId="23" xfId="1" applyNumberFormat="1" applyFont="1" applyBorder="1"/>
    <xf numFmtId="0" fontId="9" fillId="0" borderId="24" xfId="0" applyFont="1" applyBorder="1" applyAlignment="1">
      <alignment horizontal="left"/>
    </xf>
    <xf numFmtId="0" fontId="9" fillId="0" borderId="0" xfId="0" applyFont="1" applyBorder="1" applyAlignment="1">
      <alignment horizontal="left"/>
    </xf>
    <xf numFmtId="0" fontId="9" fillId="0" borderId="22" xfId="0" applyFont="1" applyBorder="1" applyAlignment="1">
      <alignment horizontal="left"/>
    </xf>
    <xf numFmtId="0" fontId="2" fillId="0" borderId="21" xfId="0" applyFont="1" applyBorder="1"/>
    <xf numFmtId="0" fontId="3" fillId="0" borderId="28" xfId="0" applyFont="1" applyBorder="1"/>
    <xf numFmtId="0" fontId="3" fillId="0" borderId="20" xfId="0" applyFont="1" applyBorder="1"/>
    <xf numFmtId="0" fontId="3" fillId="0" borderId="24" xfId="0" applyFont="1" applyBorder="1"/>
    <xf numFmtId="0" fontId="3" fillId="0" borderId="0" xfId="0" applyFont="1" applyBorder="1"/>
    <xf numFmtId="0" fontId="3" fillId="0" borderId="22" xfId="0" applyFont="1" applyBorder="1"/>
    <xf numFmtId="0" fontId="3" fillId="0" borderId="24" xfId="0" applyFont="1" applyBorder="1" applyAlignment="1">
      <alignment horizontal="left" wrapText="1"/>
    </xf>
    <xf numFmtId="0" fontId="3" fillId="0" borderId="0" xfId="0" applyFont="1" applyBorder="1" applyAlignment="1">
      <alignment horizontal="left" wrapText="1"/>
    </xf>
    <xf numFmtId="164" fontId="3" fillId="0" borderId="0" xfId="1" applyNumberFormat="1" applyFont="1" applyBorder="1" applyAlignment="1">
      <alignment horizontal="right"/>
    </xf>
    <xf numFmtId="0" fontId="3" fillId="0" borderId="0" xfId="0" applyFont="1" applyBorder="1" applyAlignment="1">
      <alignment horizontal="right"/>
    </xf>
    <xf numFmtId="164" fontId="3" fillId="0" borderId="0" xfId="0" applyNumberFormat="1" applyFont="1" applyBorder="1" applyAlignment="1">
      <alignment horizontal="right"/>
    </xf>
    <xf numFmtId="10" fontId="3" fillId="0" borderId="0" xfId="2" applyNumberFormat="1" applyFont="1" applyBorder="1" applyAlignment="1">
      <alignment horizontal="right"/>
    </xf>
    <xf numFmtId="10" fontId="3" fillId="0" borderId="0" xfId="2" applyNumberFormat="1" applyFont="1" applyBorder="1"/>
    <xf numFmtId="0" fontId="3" fillId="0" borderId="25" xfId="0" applyFont="1" applyBorder="1"/>
    <xf numFmtId="0" fontId="3" fillId="0" borderId="26" xfId="0" applyFont="1" applyBorder="1"/>
    <xf numFmtId="44" fontId="3" fillId="0" borderId="26" xfId="0" applyNumberFormat="1" applyFont="1" applyBorder="1"/>
    <xf numFmtId="0" fontId="2" fillId="0" borderId="28" xfId="0" applyFont="1" applyBorder="1"/>
    <xf numFmtId="165" fontId="2" fillId="0" borderId="28" xfId="1" applyNumberFormat="1" applyFont="1" applyBorder="1"/>
    <xf numFmtId="165" fontId="2" fillId="0" borderId="20" xfId="1" applyNumberFormat="1" applyFont="1" applyBorder="1"/>
    <xf numFmtId="0" fontId="2" fillId="0" borderId="24" xfId="0" applyFont="1" applyBorder="1"/>
    <xf numFmtId="0" fontId="3" fillId="0" borderId="0" xfId="0" applyFont="1" applyBorder="1" applyAlignment="1">
      <alignment horizontal="center"/>
    </xf>
    <xf numFmtId="44" fontId="3" fillId="0" borderId="0" xfId="1" applyFont="1" applyBorder="1"/>
    <xf numFmtId="10" fontId="3" fillId="0" borderId="22" xfId="2" applyNumberFormat="1" applyFont="1" applyBorder="1"/>
    <xf numFmtId="164" fontId="3" fillId="0" borderId="22" xfId="1" applyNumberFormat="1" applyFont="1" applyBorder="1" applyAlignment="1">
      <alignment horizontal="right"/>
    </xf>
    <xf numFmtId="9" fontId="3" fillId="0" borderId="22" xfId="0" applyNumberFormat="1" applyFont="1" applyBorder="1" applyAlignment="1">
      <alignment horizontal="right"/>
    </xf>
    <xf numFmtId="0" fontId="3" fillId="0" borderId="25" xfId="0" applyFont="1" applyBorder="1" applyAlignment="1">
      <alignment horizontal="left"/>
    </xf>
    <xf numFmtId="0" fontId="3" fillId="0" borderId="26" xfId="0" applyFont="1" applyBorder="1" applyAlignment="1">
      <alignment horizontal="left"/>
    </xf>
    <xf numFmtId="164" fontId="3" fillId="0" borderId="27" xfId="0" applyNumberFormat="1" applyFont="1" applyBorder="1" applyAlignment="1">
      <alignment horizontal="right"/>
    </xf>
    <xf numFmtId="0" fontId="2" fillId="0" borderId="23" xfId="0" applyFont="1" applyFill="1" applyBorder="1"/>
    <xf numFmtId="165" fontId="3" fillId="0" borderId="23" xfId="1" applyNumberFormat="1" applyFont="1" applyFill="1" applyBorder="1"/>
    <xf numFmtId="165" fontId="11" fillId="0" borderId="1" xfId="1" applyNumberFormat="1" applyFont="1" applyBorder="1"/>
    <xf numFmtId="165" fontId="2" fillId="0" borderId="19" xfId="1" applyNumberFormat="1" applyFont="1" applyFill="1" applyBorder="1"/>
    <xf numFmtId="10" fontId="3" fillId="0" borderId="22" xfId="0" applyNumberFormat="1" applyFont="1" applyBorder="1" applyAlignment="1">
      <alignment horizontal="right"/>
    </xf>
    <xf numFmtId="44" fontId="3" fillId="3" borderId="13" xfId="1" applyFont="1" applyFill="1" applyBorder="1"/>
    <xf numFmtId="164" fontId="3" fillId="0" borderId="1" xfId="0" applyNumberFormat="1" applyFont="1" applyBorder="1" applyAlignment="1"/>
    <xf numFmtId="44" fontId="3" fillId="3" borderId="0" xfId="1" applyFont="1" applyFill="1" applyBorder="1"/>
    <xf numFmtId="0" fontId="9" fillId="0" borderId="28" xfId="0" applyFont="1" applyBorder="1" applyAlignment="1"/>
    <xf numFmtId="0" fontId="7" fillId="0" borderId="0" xfId="0" applyFont="1" applyAlignment="1">
      <alignment horizontal="right"/>
    </xf>
    <xf numFmtId="44" fontId="3" fillId="0" borderId="13" xfId="0" applyNumberFormat="1" applyFont="1" applyFill="1" applyBorder="1"/>
    <xf numFmtId="0" fontId="3" fillId="0" borderId="7" xfId="0" applyFont="1" applyBorder="1" applyAlignment="1">
      <alignment horizontal="right" wrapText="1"/>
    </xf>
    <xf numFmtId="0" fontId="12" fillId="0" borderId="7" xfId="0" applyFont="1" applyBorder="1" applyAlignment="1">
      <alignment wrapText="1"/>
    </xf>
    <xf numFmtId="0" fontId="3" fillId="0" borderId="8" xfId="0" applyFont="1" applyBorder="1"/>
    <xf numFmtId="0" fontId="3" fillId="0" borderId="7" xfId="0" applyFont="1" applyBorder="1" applyAlignment="1">
      <alignment horizontal="left"/>
    </xf>
    <xf numFmtId="0" fontId="5" fillId="0" borderId="7" xfId="0" applyFont="1" applyBorder="1"/>
    <xf numFmtId="0" fontId="3" fillId="0" borderId="7" xfId="0" applyFont="1" applyBorder="1" applyAlignment="1">
      <alignment vertical="center" wrapText="1"/>
    </xf>
    <xf numFmtId="0" fontId="7" fillId="0" borderId="7" xfId="0" applyFont="1" applyBorder="1" applyAlignment="1">
      <alignment wrapText="1"/>
    </xf>
    <xf numFmtId="0" fontId="7" fillId="0" borderId="7" xfId="0" applyFont="1" applyBorder="1"/>
    <xf numFmtId="0" fontId="7" fillId="0" borderId="7" xfId="0" applyFont="1" applyBorder="1" applyAlignment="1">
      <alignment horizontal="left" wrapText="1"/>
    </xf>
    <xf numFmtId="0" fontId="7" fillId="0" borderId="7" xfId="0" applyFont="1" applyBorder="1" applyAlignment="1">
      <alignment vertical="center" wrapText="1"/>
    </xf>
    <xf numFmtId="164" fontId="3" fillId="3" borderId="7" xfId="0" applyNumberFormat="1" applyFont="1" applyFill="1" applyBorder="1"/>
    <xf numFmtId="44" fontId="3" fillId="0" borderId="7" xfId="0" applyNumberFormat="1" applyFont="1" applyFill="1" applyBorder="1"/>
    <xf numFmtId="164" fontId="3" fillId="0" borderId="0" xfId="0" applyNumberFormat="1" applyFont="1"/>
    <xf numFmtId="44" fontId="3" fillId="0" borderId="13" xfId="1" applyFont="1" applyFill="1" applyBorder="1"/>
    <xf numFmtId="0" fontId="0" fillId="0" borderId="0" xfId="0" applyAlignment="1">
      <alignment wrapText="1"/>
    </xf>
    <xf numFmtId="0" fontId="3" fillId="0" borderId="13" xfId="0" applyFont="1" applyBorder="1" applyAlignment="1">
      <alignment horizontal="left" vertical="center" wrapText="1"/>
    </xf>
    <xf numFmtId="0" fontId="3" fillId="0" borderId="0" xfId="0" applyFont="1" applyBorder="1" applyAlignment="1">
      <alignment horizontal="left" vertical="center" wrapText="1"/>
    </xf>
    <xf numFmtId="44" fontId="3" fillId="3" borderId="0" xfId="1" applyFont="1" applyFill="1" applyBorder="1" applyAlignment="1">
      <alignment horizontal="left"/>
    </xf>
    <xf numFmtId="0" fontId="4" fillId="0" borderId="0" xfId="0" applyFont="1" applyAlignment="1">
      <alignment horizontal="right"/>
    </xf>
    <xf numFmtId="0" fontId="2" fillId="0" borderId="0" xfId="0" applyFont="1" applyAlignment="1">
      <alignment horizontal="right"/>
    </xf>
    <xf numFmtId="0" fontId="2" fillId="2" borderId="2" xfId="0" applyFont="1" applyFill="1" applyBorder="1" applyAlignment="1">
      <alignment horizontal="center" wrapText="1"/>
    </xf>
    <xf numFmtId="0" fontId="2" fillId="2" borderId="11" xfId="0" applyFont="1" applyFill="1" applyBorder="1" applyAlignment="1">
      <alignment horizontal="center" wrapText="1"/>
    </xf>
    <xf numFmtId="0" fontId="2" fillId="4" borderId="10" xfId="0" applyFont="1" applyFill="1" applyBorder="1" applyAlignment="1">
      <alignment horizontal="center"/>
    </xf>
    <xf numFmtId="0" fontId="2" fillId="4" borderId="11" xfId="0" applyFont="1" applyFill="1" applyBorder="1" applyAlignment="1">
      <alignment horizontal="center"/>
    </xf>
    <xf numFmtId="0" fontId="2" fillId="4" borderId="2" xfId="0" applyFont="1" applyFill="1" applyBorder="1" applyAlignment="1">
      <alignment horizontal="center"/>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9" fillId="0" borderId="13" xfId="0" applyFont="1" applyBorder="1" applyAlignment="1">
      <alignment horizontal="left" vertical="center" wrapText="1"/>
    </xf>
    <xf numFmtId="0" fontId="9" fillId="0" borderId="0" xfId="0" applyFont="1" applyBorder="1" applyAlignment="1">
      <alignment horizontal="left" vertical="center" wrapText="1"/>
    </xf>
    <xf numFmtId="0" fontId="3" fillId="0" borderId="24" xfId="0" applyFont="1" applyBorder="1" applyAlignment="1">
      <alignment horizontal="left" vertical="center" wrapText="1"/>
    </xf>
    <xf numFmtId="0" fontId="11" fillId="6" borderId="17" xfId="0" applyFont="1" applyFill="1" applyBorder="1" applyAlignment="1">
      <alignment horizontal="left"/>
    </xf>
    <xf numFmtId="0" fontId="11" fillId="6" borderId="2" xfId="0" applyFont="1" applyFill="1" applyBorder="1" applyAlignment="1">
      <alignment horizontal="left"/>
    </xf>
    <xf numFmtId="0" fontId="11" fillId="6" borderId="3" xfId="0" applyFont="1" applyFill="1" applyBorder="1" applyAlignment="1">
      <alignment horizontal="left"/>
    </xf>
    <xf numFmtId="0" fontId="9" fillId="0" borderId="24" xfId="0" applyFont="1" applyBorder="1" applyAlignment="1">
      <alignment horizontal="left"/>
    </xf>
    <xf numFmtId="0" fontId="9" fillId="0" borderId="0" xfId="0" applyFont="1" applyBorder="1" applyAlignment="1">
      <alignment horizontal="left"/>
    </xf>
    <xf numFmtId="0" fontId="9" fillId="0" borderId="22" xfId="0" applyFont="1" applyBorder="1" applyAlignment="1">
      <alignment horizontal="left"/>
    </xf>
    <xf numFmtId="0" fontId="9" fillId="0" borderId="25" xfId="0" applyFont="1" applyBorder="1" applyAlignment="1">
      <alignment horizontal="left"/>
    </xf>
    <xf numFmtId="0" fontId="9" fillId="0" borderId="26" xfId="0" applyFont="1" applyBorder="1" applyAlignment="1">
      <alignment horizontal="left"/>
    </xf>
    <xf numFmtId="0" fontId="9" fillId="0" borderId="27" xfId="0" applyFont="1" applyBorder="1" applyAlignment="1">
      <alignment horizontal="left"/>
    </xf>
    <xf numFmtId="0" fontId="11" fillId="0" borderId="17" xfId="0" applyFont="1" applyBorder="1" applyAlignment="1">
      <alignment horizontal="left"/>
    </xf>
    <xf numFmtId="0" fontId="11" fillId="0" borderId="2" xfId="0" applyFont="1" applyBorder="1" applyAlignment="1">
      <alignment horizontal="left"/>
    </xf>
    <xf numFmtId="0" fontId="11" fillId="0" borderId="3" xfId="0" applyFont="1" applyBorder="1" applyAlignment="1">
      <alignment horizontal="left"/>
    </xf>
  </cellXfs>
  <cellStyles count="3">
    <cellStyle name="Prozent" xfId="2" builtinId="5"/>
    <cellStyle name="Standard" xfId="0" builtinId="0"/>
    <cellStyle name="Währung" xfId="1" builtinId="4"/>
  </cellStyles>
  <dxfs count="0"/>
  <tableStyles count="0" defaultTableStyle="TableStyleMedium2" defaultPivotStyle="PivotStyleLight16"/>
  <colors>
    <mruColors>
      <color rgb="FFFFFFCC"/>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zoomScale="90" zoomScaleNormal="90" zoomScaleSheetLayoutView="100" workbookViewId="0">
      <pane ySplit="7" topLeftCell="A8" activePane="bottomLeft" state="frozen"/>
      <selection pane="bottomLeft"/>
    </sheetView>
  </sheetViews>
  <sheetFormatPr baseColWidth="10" defaultColWidth="11.5703125" defaultRowHeight="14.25" x14ac:dyDescent="0.2"/>
  <cols>
    <col min="1" max="1" width="40.5703125" style="2" customWidth="1"/>
    <col min="2" max="2" width="16.140625" style="2" customWidth="1"/>
    <col min="3" max="3" width="16.7109375" style="2" bestFit="1" customWidth="1"/>
    <col min="4" max="4" width="5.28515625" style="2" bestFit="1" customWidth="1"/>
    <col min="5" max="5" width="13.28515625" style="2" customWidth="1"/>
    <col min="6" max="6" width="5.28515625" style="2" bestFit="1" customWidth="1"/>
    <col min="7" max="7" width="14" style="2" bestFit="1" customWidth="1"/>
    <col min="8" max="8" width="5.28515625" style="2" bestFit="1" customWidth="1"/>
    <col min="9" max="9" width="68.28515625" style="2" customWidth="1"/>
    <col min="10" max="10" width="12.140625" style="2" bestFit="1" customWidth="1"/>
    <col min="11" max="16384" width="11.5703125" style="2"/>
  </cols>
  <sheetData>
    <row r="1" spans="1:9" ht="59.45" customHeight="1" x14ac:dyDescent="0.25">
      <c r="A1" s="41" t="s">
        <v>20</v>
      </c>
      <c r="I1" s="1"/>
    </row>
    <row r="2" spans="1:9" ht="48" customHeight="1" x14ac:dyDescent="0.2">
      <c r="A2" s="125" t="s">
        <v>21</v>
      </c>
      <c r="B2" s="126"/>
      <c r="C2" s="126"/>
      <c r="D2" s="126"/>
      <c r="E2" s="126"/>
      <c r="F2" s="126"/>
      <c r="G2" s="126"/>
      <c r="H2" s="126"/>
      <c r="I2" s="126"/>
    </row>
    <row r="3" spans="1:9" ht="15" x14ac:dyDescent="0.25">
      <c r="C3" s="40"/>
      <c r="D3" s="40"/>
      <c r="E3" s="40"/>
      <c r="F3" s="40"/>
      <c r="G3" s="40"/>
      <c r="H3" s="40"/>
      <c r="I3" s="1"/>
    </row>
    <row r="4" spans="1:9" ht="15" x14ac:dyDescent="0.25">
      <c r="A4" s="127" t="s">
        <v>82</v>
      </c>
      <c r="B4" s="127"/>
      <c r="F4" s="3"/>
      <c r="G4" s="3"/>
      <c r="H4" s="3"/>
    </row>
    <row r="6" spans="1:9" ht="15" x14ac:dyDescent="0.25">
      <c r="A6" s="4"/>
      <c r="B6" s="135" t="s">
        <v>22</v>
      </c>
      <c r="C6" s="130" t="s">
        <v>15</v>
      </c>
      <c r="D6" s="131"/>
      <c r="E6" s="132" t="s">
        <v>15</v>
      </c>
      <c r="F6" s="133"/>
      <c r="G6" s="132" t="s">
        <v>15</v>
      </c>
      <c r="H6" s="134"/>
      <c r="I6" s="135" t="s">
        <v>19</v>
      </c>
    </row>
    <row r="7" spans="1:9" ht="30" x14ac:dyDescent="0.25">
      <c r="B7" s="136"/>
      <c r="C7" s="5" t="s">
        <v>10</v>
      </c>
      <c r="D7" s="6" t="s">
        <v>17</v>
      </c>
      <c r="E7" s="48" t="s">
        <v>0</v>
      </c>
      <c r="F7" s="49" t="s">
        <v>17</v>
      </c>
      <c r="G7" s="48" t="s">
        <v>14</v>
      </c>
      <c r="H7" s="50" t="s">
        <v>17</v>
      </c>
      <c r="I7" s="136"/>
    </row>
    <row r="8" spans="1:9" ht="15" x14ac:dyDescent="0.25">
      <c r="A8" s="34" t="s">
        <v>1</v>
      </c>
      <c r="B8" s="7"/>
      <c r="C8" s="4"/>
      <c r="D8" s="8"/>
      <c r="E8" s="4"/>
      <c r="F8" s="8"/>
      <c r="G8" s="4"/>
      <c r="H8" s="8"/>
      <c r="I8" s="7"/>
    </row>
    <row r="9" spans="1:9" ht="6" customHeight="1" x14ac:dyDescent="0.2">
      <c r="A9" s="7"/>
      <c r="B9" s="7"/>
      <c r="C9" s="4"/>
      <c r="D9" s="8"/>
      <c r="E9" s="4"/>
      <c r="F9" s="8"/>
      <c r="G9" s="4"/>
      <c r="H9" s="8"/>
      <c r="I9" s="7"/>
    </row>
    <row r="10" spans="1:9" ht="27.6" customHeight="1" x14ac:dyDescent="0.2">
      <c r="A10" s="115" t="s">
        <v>13</v>
      </c>
      <c r="B10" s="36">
        <v>321.75</v>
      </c>
      <c r="C10" s="10">
        <f>B10*D10</f>
        <v>64.350000000000009</v>
      </c>
      <c r="D10" s="52">
        <v>0.2</v>
      </c>
      <c r="E10" s="10">
        <f>B10*F10</f>
        <v>257.40000000000003</v>
      </c>
      <c r="F10" s="52">
        <v>0.8</v>
      </c>
      <c r="G10" s="4"/>
      <c r="H10" s="8"/>
      <c r="I10" s="45" t="s">
        <v>23</v>
      </c>
    </row>
    <row r="11" spans="1:9" ht="6" customHeight="1" x14ac:dyDescent="0.25">
      <c r="A11" s="44"/>
      <c r="B11" s="36"/>
      <c r="C11" s="10"/>
      <c r="D11" s="35"/>
      <c r="E11" s="10"/>
      <c r="F11" s="35"/>
      <c r="G11" s="4"/>
      <c r="H11" s="8"/>
      <c r="I11" s="45"/>
    </row>
    <row r="12" spans="1:9" ht="51.6" customHeight="1" x14ac:dyDescent="0.2">
      <c r="A12" s="115" t="s">
        <v>12</v>
      </c>
      <c r="B12" s="36">
        <f>0.5*50*12</f>
        <v>300</v>
      </c>
      <c r="C12" s="10">
        <f>B12*D12</f>
        <v>60</v>
      </c>
      <c r="D12" s="52">
        <v>0.2</v>
      </c>
      <c r="E12" s="10">
        <f>B12*F12</f>
        <v>240</v>
      </c>
      <c r="F12" s="52">
        <v>0.8</v>
      </c>
      <c r="G12" s="4"/>
      <c r="H12" s="8"/>
      <c r="I12" s="45" t="s">
        <v>24</v>
      </c>
    </row>
    <row r="13" spans="1:9" ht="6" customHeight="1" x14ac:dyDescent="0.2">
      <c r="A13" s="7"/>
      <c r="B13" s="17"/>
      <c r="C13" s="4"/>
      <c r="D13" s="8"/>
      <c r="E13" s="4"/>
      <c r="F13" s="8"/>
      <c r="G13" s="4"/>
      <c r="H13" s="8"/>
      <c r="I13" s="45"/>
    </row>
    <row r="14" spans="1:9" s="1" customFormat="1" ht="15" x14ac:dyDescent="0.25">
      <c r="A14" s="34" t="s">
        <v>2</v>
      </c>
      <c r="B14" s="37">
        <f>SUM(B10:B12)</f>
        <v>621.75</v>
      </c>
      <c r="C14" s="11">
        <f>SUM(C10:C12)</f>
        <v>124.35000000000001</v>
      </c>
      <c r="D14" s="12"/>
      <c r="E14" s="11">
        <f>SUM(E10:E12)</f>
        <v>497.40000000000003</v>
      </c>
      <c r="F14" s="12"/>
      <c r="G14" s="11">
        <f>SUM(G10:G12)</f>
        <v>0</v>
      </c>
      <c r="H14" s="12"/>
      <c r="I14" s="112"/>
    </row>
    <row r="15" spans="1:9" x14ac:dyDescent="0.2">
      <c r="A15" s="7"/>
      <c r="B15" s="17"/>
      <c r="C15" s="4"/>
      <c r="D15" s="8"/>
      <c r="E15" s="4"/>
      <c r="F15" s="8"/>
      <c r="G15" s="4"/>
      <c r="H15" s="8"/>
      <c r="I15" s="7"/>
    </row>
    <row r="16" spans="1:9" ht="15" x14ac:dyDescent="0.25">
      <c r="A16" s="34" t="s">
        <v>3</v>
      </c>
      <c r="B16" s="17"/>
      <c r="C16" s="4"/>
      <c r="D16" s="8"/>
      <c r="E16" s="4"/>
      <c r="F16" s="8"/>
      <c r="G16" s="4"/>
      <c r="H16" s="8"/>
      <c r="I16" s="7"/>
    </row>
    <row r="17" spans="1:9" ht="6" customHeight="1" x14ac:dyDescent="0.2">
      <c r="A17" s="7"/>
      <c r="B17" s="17"/>
      <c r="C17" s="4"/>
      <c r="D17" s="8"/>
      <c r="E17" s="4"/>
      <c r="F17" s="8"/>
      <c r="G17" s="4"/>
      <c r="H17" s="8"/>
      <c r="I17" s="7"/>
    </row>
    <row r="18" spans="1:9" x14ac:dyDescent="0.2">
      <c r="A18" s="118" t="s">
        <v>26</v>
      </c>
      <c r="B18" s="17"/>
      <c r="C18" s="4"/>
      <c r="D18" s="8"/>
      <c r="E18" s="4"/>
      <c r="F18" s="8"/>
      <c r="G18" s="4"/>
      <c r="H18" s="8"/>
      <c r="I18" s="7"/>
    </row>
    <row r="19" spans="1:9" ht="42" customHeight="1" x14ac:dyDescent="0.2">
      <c r="A19" s="46" t="s">
        <v>11</v>
      </c>
      <c r="B19" s="51">
        <v>0</v>
      </c>
      <c r="C19" s="10">
        <f>B19*D19</f>
        <v>0</v>
      </c>
      <c r="D19" s="52">
        <v>0.2</v>
      </c>
      <c r="E19" s="10">
        <f>B19*F19</f>
        <v>0</v>
      </c>
      <c r="F19" s="52">
        <v>0.8</v>
      </c>
      <c r="G19" s="4"/>
      <c r="H19" s="8"/>
      <c r="I19" s="45" t="s">
        <v>29</v>
      </c>
    </row>
    <row r="20" spans="1:9" ht="6" customHeight="1" x14ac:dyDescent="0.2">
      <c r="A20" s="46"/>
      <c r="B20" s="51"/>
      <c r="C20" s="10"/>
      <c r="D20" s="52"/>
      <c r="E20" s="10"/>
      <c r="F20" s="52"/>
      <c r="G20" s="4"/>
      <c r="H20" s="8"/>
      <c r="I20" s="45"/>
    </row>
    <row r="21" spans="1:9" x14ac:dyDescent="0.2">
      <c r="A21" s="46" t="s">
        <v>25</v>
      </c>
      <c r="B21" s="51">
        <v>0</v>
      </c>
      <c r="C21" s="10">
        <f>B21*D21</f>
        <v>0</v>
      </c>
      <c r="D21" s="52">
        <v>0.2</v>
      </c>
      <c r="E21" s="4"/>
      <c r="F21" s="8"/>
      <c r="G21" s="10">
        <f>B21*H21</f>
        <v>0</v>
      </c>
      <c r="H21" s="52">
        <v>0.8</v>
      </c>
      <c r="I21" s="113"/>
    </row>
    <row r="22" spans="1:9" ht="6" customHeight="1" x14ac:dyDescent="0.2">
      <c r="A22" s="46"/>
      <c r="B22" s="36"/>
      <c r="C22" s="10"/>
      <c r="D22" s="35"/>
      <c r="E22" s="4"/>
      <c r="F22" s="8"/>
      <c r="G22" s="10"/>
      <c r="H22" s="35"/>
      <c r="I22" s="46"/>
    </row>
    <row r="23" spans="1:9" ht="30" customHeight="1" x14ac:dyDescent="0.2">
      <c r="A23" s="118" t="s">
        <v>18</v>
      </c>
      <c r="B23" s="17"/>
      <c r="C23" s="4"/>
      <c r="D23" s="8"/>
      <c r="E23" s="4"/>
      <c r="F23" s="8"/>
      <c r="G23" s="4"/>
      <c r="H23" s="8"/>
      <c r="I23" s="7"/>
    </row>
    <row r="24" spans="1:9" s="16" customFormat="1" ht="71.25" x14ac:dyDescent="0.2">
      <c r="A24" s="110" t="s">
        <v>93</v>
      </c>
      <c r="B24" s="51">
        <v>0</v>
      </c>
      <c r="C24" s="10">
        <f>B24*D24</f>
        <v>0</v>
      </c>
      <c r="D24" s="52">
        <v>0.2</v>
      </c>
      <c r="E24" s="14"/>
      <c r="F24" s="15"/>
      <c r="G24" s="10">
        <f>B24*H24</f>
        <v>0</v>
      </c>
      <c r="H24" s="52">
        <v>0.8</v>
      </c>
      <c r="I24" s="45" t="s">
        <v>107</v>
      </c>
    </row>
    <row r="25" spans="1:9" s="16" customFormat="1" ht="6" customHeight="1" x14ac:dyDescent="0.2">
      <c r="A25" s="13"/>
      <c r="B25" s="51"/>
      <c r="C25" s="10"/>
      <c r="D25" s="52"/>
      <c r="E25" s="14"/>
      <c r="F25" s="15"/>
      <c r="G25" s="10"/>
      <c r="H25" s="52"/>
      <c r="I25" s="45"/>
    </row>
    <row r="26" spans="1:9" s="16" customFormat="1" ht="42.75" x14ac:dyDescent="0.2">
      <c r="A26" s="110" t="s">
        <v>28</v>
      </c>
      <c r="B26" s="51">
        <v>0</v>
      </c>
      <c r="C26" s="10">
        <f>B26*D26</f>
        <v>0</v>
      </c>
      <c r="D26" s="52">
        <v>0.2</v>
      </c>
      <c r="E26" s="14"/>
      <c r="F26" s="15"/>
      <c r="G26" s="10">
        <f>B26*H26</f>
        <v>0</v>
      </c>
      <c r="H26" s="52">
        <v>0.8</v>
      </c>
      <c r="I26" s="45" t="s">
        <v>108</v>
      </c>
    </row>
    <row r="27" spans="1:9" ht="6" customHeight="1" x14ac:dyDescent="0.2">
      <c r="A27" s="7"/>
      <c r="B27" s="51"/>
      <c r="C27" s="4"/>
      <c r="D27" s="8"/>
      <c r="E27" s="4"/>
      <c r="F27" s="8"/>
      <c r="G27" s="4"/>
      <c r="H27" s="8"/>
      <c r="I27" s="7"/>
    </row>
    <row r="28" spans="1:9" ht="25.9" customHeight="1" x14ac:dyDescent="0.2">
      <c r="A28" s="118" t="s">
        <v>27</v>
      </c>
      <c r="B28" s="51">
        <v>0</v>
      </c>
      <c r="C28" s="10">
        <f>B28*D28</f>
        <v>0</v>
      </c>
      <c r="D28" s="52">
        <v>0.2</v>
      </c>
      <c r="E28" s="10">
        <f>B28*F28</f>
        <v>0</v>
      </c>
      <c r="F28" s="52">
        <v>0.8</v>
      </c>
      <c r="G28" s="4"/>
      <c r="H28" s="8"/>
      <c r="I28" s="45" t="s">
        <v>30</v>
      </c>
    </row>
    <row r="29" spans="1:9" ht="6" customHeight="1" x14ac:dyDescent="0.2">
      <c r="A29" s="7"/>
      <c r="B29" s="17"/>
      <c r="C29" s="4"/>
      <c r="D29" s="8"/>
      <c r="E29" s="4"/>
      <c r="F29" s="8"/>
      <c r="G29" s="4"/>
      <c r="H29" s="8"/>
      <c r="I29" s="7"/>
    </row>
    <row r="30" spans="1:9" ht="28.5" x14ac:dyDescent="0.2">
      <c r="A30" s="118" t="s">
        <v>31</v>
      </c>
      <c r="B30" s="51">
        <v>0</v>
      </c>
      <c r="C30" s="10">
        <f>B30*D30</f>
        <v>0</v>
      </c>
      <c r="D30" s="35">
        <v>0.65</v>
      </c>
      <c r="E30" s="4"/>
      <c r="F30" s="8"/>
      <c r="G30" s="10">
        <f>B30*H30</f>
        <v>0</v>
      </c>
      <c r="H30" s="35">
        <v>0.35</v>
      </c>
      <c r="I30" s="13" t="s">
        <v>32</v>
      </c>
    </row>
    <row r="31" spans="1:9" ht="6" customHeight="1" x14ac:dyDescent="0.2">
      <c r="A31" s="7"/>
      <c r="B31" s="17"/>
      <c r="C31" s="4"/>
      <c r="D31" s="8"/>
      <c r="E31" s="4"/>
      <c r="F31" s="8"/>
      <c r="G31" s="4"/>
      <c r="H31" s="8"/>
      <c r="I31" s="7"/>
    </row>
    <row r="32" spans="1:9" ht="85.5" x14ac:dyDescent="0.2">
      <c r="A32" s="119" t="s">
        <v>95</v>
      </c>
      <c r="B32" s="51">
        <v>0</v>
      </c>
      <c r="C32" s="10">
        <f>B32*D32</f>
        <v>0</v>
      </c>
      <c r="D32" s="52">
        <v>0.2</v>
      </c>
      <c r="E32" s="10">
        <f>B32-C32-G32</f>
        <v>0</v>
      </c>
      <c r="F32" s="35"/>
      <c r="G32" s="109">
        <f>B32*10%</f>
        <v>0</v>
      </c>
      <c r="H32" s="35"/>
      <c r="I32" s="111" t="s">
        <v>94</v>
      </c>
    </row>
    <row r="33" spans="1:9" ht="6" customHeight="1" x14ac:dyDescent="0.2">
      <c r="A33" s="7"/>
      <c r="B33" s="17"/>
      <c r="C33" s="4"/>
      <c r="D33" s="8"/>
      <c r="E33" s="4"/>
      <c r="F33" s="8"/>
      <c r="G33" s="4"/>
      <c r="H33" s="8"/>
      <c r="I33" s="7"/>
    </row>
    <row r="34" spans="1:9" ht="42.75" x14ac:dyDescent="0.2">
      <c r="A34" s="116" t="s">
        <v>6</v>
      </c>
      <c r="B34" s="51">
        <v>0</v>
      </c>
      <c r="C34" s="10">
        <f>B34*D34</f>
        <v>0</v>
      </c>
      <c r="D34" s="52">
        <v>0.2</v>
      </c>
      <c r="E34" s="10">
        <f>B34*F34</f>
        <v>0</v>
      </c>
      <c r="F34" s="52">
        <v>0.8</v>
      </c>
      <c r="G34" s="4"/>
      <c r="H34" s="8"/>
      <c r="I34" s="45" t="s">
        <v>71</v>
      </c>
    </row>
    <row r="35" spans="1:9" ht="6" customHeight="1" x14ac:dyDescent="0.25">
      <c r="A35" s="9"/>
      <c r="B35" s="17"/>
      <c r="C35" s="4"/>
      <c r="D35" s="8"/>
      <c r="E35" s="4"/>
      <c r="F35" s="8"/>
      <c r="G35" s="4"/>
      <c r="H35" s="8"/>
      <c r="I35" s="114"/>
    </row>
    <row r="36" spans="1:9" ht="57" x14ac:dyDescent="0.2">
      <c r="A36" s="118" t="s">
        <v>72</v>
      </c>
      <c r="B36" s="120">
        <v>0</v>
      </c>
      <c r="C36" s="10">
        <f>B36*D36</f>
        <v>0</v>
      </c>
      <c r="D36" s="52">
        <v>0.2</v>
      </c>
      <c r="G36" s="10">
        <f>B36*H36</f>
        <v>0</v>
      </c>
      <c r="H36" s="52">
        <v>0.8</v>
      </c>
      <c r="I36" s="45" t="s">
        <v>77</v>
      </c>
    </row>
    <row r="37" spans="1:9" ht="6" customHeight="1" x14ac:dyDescent="0.2">
      <c r="A37" s="110"/>
      <c r="B37" s="17"/>
      <c r="C37" s="4"/>
      <c r="D37" s="8"/>
      <c r="E37" s="4"/>
      <c r="F37" s="8"/>
      <c r="G37" s="4"/>
      <c r="H37" s="8"/>
      <c r="I37" s="47"/>
    </row>
    <row r="38" spans="1:9" ht="28.5" x14ac:dyDescent="0.2">
      <c r="A38" s="117" t="s">
        <v>7</v>
      </c>
      <c r="B38" s="51">
        <v>0</v>
      </c>
      <c r="C38" s="10">
        <f>B38*D38</f>
        <v>0</v>
      </c>
      <c r="D38" s="52">
        <v>0.2</v>
      </c>
      <c r="E38" s="10">
        <f>B38*F38</f>
        <v>0</v>
      </c>
      <c r="F38" s="52">
        <v>0.8</v>
      </c>
      <c r="G38" s="4"/>
      <c r="H38" s="8"/>
      <c r="I38" s="45" t="s">
        <v>73</v>
      </c>
    </row>
    <row r="39" spans="1:9" ht="6" customHeight="1" x14ac:dyDescent="0.2">
      <c r="A39" s="7"/>
      <c r="B39" s="17"/>
      <c r="C39" s="4"/>
      <c r="D39" s="8"/>
      <c r="E39" s="4"/>
      <c r="F39" s="8"/>
      <c r="G39" s="4"/>
      <c r="H39" s="8"/>
      <c r="I39" s="7"/>
    </row>
    <row r="40" spans="1:9" ht="28.5" x14ac:dyDescent="0.2">
      <c r="A40" s="117" t="s">
        <v>8</v>
      </c>
      <c r="B40" s="36">
        <f>SUM(C40,E40)</f>
        <v>0</v>
      </c>
      <c r="C40" s="104">
        <v>0</v>
      </c>
      <c r="D40" s="35"/>
      <c r="E40" s="104">
        <v>0</v>
      </c>
      <c r="F40" s="35"/>
      <c r="G40" s="4"/>
      <c r="H40" s="8"/>
      <c r="I40" s="45" t="s">
        <v>81</v>
      </c>
    </row>
    <row r="41" spans="1:9" ht="6" customHeight="1" x14ac:dyDescent="0.2">
      <c r="A41" s="7"/>
      <c r="B41" s="17"/>
      <c r="C41" s="4"/>
      <c r="D41" s="8"/>
      <c r="E41" s="4"/>
      <c r="F41" s="8"/>
      <c r="G41" s="4"/>
      <c r="H41" s="8"/>
      <c r="I41" s="7"/>
    </row>
    <row r="42" spans="1:9" ht="30.6" customHeight="1" x14ac:dyDescent="0.2">
      <c r="A42" s="117" t="s">
        <v>9</v>
      </c>
      <c r="B42" s="121">
        <f>SUM(B10,B24,B26,B32,B34,B36,B38,B40)*2%</f>
        <v>6.4350000000000005</v>
      </c>
      <c r="C42" s="123">
        <f>B42*D10</f>
        <v>1.2870000000000001</v>
      </c>
      <c r="D42" s="8"/>
      <c r="E42" s="123">
        <f>B42*F10</f>
        <v>5.1480000000000006</v>
      </c>
      <c r="F42" s="8"/>
      <c r="G42" s="123"/>
      <c r="H42" s="8"/>
      <c r="I42" s="45" t="s">
        <v>101</v>
      </c>
    </row>
    <row r="43" spans="1:9" ht="6" customHeight="1" x14ac:dyDescent="0.2">
      <c r="A43" s="7"/>
      <c r="B43" s="7"/>
      <c r="C43" s="4"/>
      <c r="D43" s="8"/>
      <c r="E43" s="4"/>
      <c r="F43" s="8"/>
      <c r="G43" s="4"/>
      <c r="H43" s="8"/>
      <c r="I43" s="7"/>
    </row>
    <row r="44" spans="1:9" ht="15" x14ac:dyDescent="0.25">
      <c r="A44" s="34" t="s">
        <v>4</v>
      </c>
      <c r="B44" s="18">
        <f>SUM(B19:B42)</f>
        <v>6.4350000000000005</v>
      </c>
      <c r="C44" s="19">
        <f>SUM(C19:C42)</f>
        <v>1.2870000000000001</v>
      </c>
      <c r="D44" s="20"/>
      <c r="E44" s="19">
        <f>SUM(E19:E42)</f>
        <v>5.1480000000000006</v>
      </c>
      <c r="F44" s="20"/>
      <c r="G44" s="19">
        <f>SUM(G19:G42)</f>
        <v>0</v>
      </c>
      <c r="H44" s="20"/>
      <c r="I44" s="7"/>
    </row>
    <row r="45" spans="1:9" x14ac:dyDescent="0.2">
      <c r="A45" s="7"/>
      <c r="B45" s="7"/>
      <c r="C45" s="4"/>
      <c r="D45" s="8"/>
      <c r="E45" s="4"/>
      <c r="F45" s="8"/>
      <c r="G45" s="4"/>
      <c r="H45" s="8"/>
      <c r="I45" s="7"/>
    </row>
    <row r="46" spans="1:9" ht="15.75" thickBot="1" x14ac:dyDescent="0.3">
      <c r="A46" s="21" t="s">
        <v>16</v>
      </c>
      <c r="B46" s="22">
        <f>B14+B44</f>
        <v>628.18499999999995</v>
      </c>
      <c r="C46" s="23">
        <f>C14+C44</f>
        <v>125.63700000000001</v>
      </c>
      <c r="D46" s="24"/>
      <c r="E46" s="23">
        <f>E14+E44</f>
        <v>502.54800000000006</v>
      </c>
      <c r="F46" s="24"/>
      <c r="G46" s="23">
        <f>G14+G44</f>
        <v>0</v>
      </c>
      <c r="H46" s="24"/>
      <c r="I46" s="25"/>
    </row>
    <row r="47" spans="1:9" ht="15.75" thickBot="1" x14ac:dyDescent="0.3">
      <c r="A47" s="26" t="s">
        <v>5</v>
      </c>
      <c r="B47" s="27">
        <f>B46/12</f>
        <v>52.348749999999995</v>
      </c>
      <c r="C47" s="28">
        <f>C46/12</f>
        <v>10.469750000000001</v>
      </c>
      <c r="D47" s="29"/>
      <c r="E47" s="28">
        <f>E46/12</f>
        <v>41.879000000000005</v>
      </c>
      <c r="F47" s="29"/>
      <c r="G47" s="28">
        <f>G46/12</f>
        <v>0</v>
      </c>
      <c r="H47" s="29"/>
      <c r="I47" s="30"/>
    </row>
    <row r="49" spans="1:12" x14ac:dyDescent="0.2">
      <c r="A49" s="128" t="s">
        <v>83</v>
      </c>
      <c r="B49" s="128"/>
      <c r="C49" s="128"/>
      <c r="D49" s="128"/>
      <c r="E49" s="128"/>
      <c r="F49" s="128"/>
      <c r="G49" s="106">
        <v>0</v>
      </c>
    </row>
    <row r="50" spans="1:12" x14ac:dyDescent="0.2">
      <c r="G50" s="32"/>
    </row>
    <row r="51" spans="1:12" ht="15" x14ac:dyDescent="0.25">
      <c r="E51" s="32"/>
      <c r="I51" s="1" t="s">
        <v>96</v>
      </c>
    </row>
    <row r="52" spans="1:12" ht="14.45" customHeight="1" x14ac:dyDescent="0.25">
      <c r="A52" s="129" t="s">
        <v>85</v>
      </c>
      <c r="B52" s="129"/>
      <c r="C52" s="39"/>
      <c r="D52" s="39"/>
      <c r="E52" s="32"/>
    </row>
    <row r="53" spans="1:12" x14ac:dyDescent="0.2">
      <c r="B53" s="42" t="s">
        <v>89</v>
      </c>
      <c r="C53" s="61">
        <f>G49</f>
        <v>0</v>
      </c>
      <c r="D53" s="31"/>
      <c r="E53" s="32"/>
      <c r="I53" s="2" t="s">
        <v>102</v>
      </c>
      <c r="J53" s="32">
        <f>ROUNDDOWN(B47-C47,2)</f>
        <v>41.87</v>
      </c>
      <c r="L53" s="32"/>
    </row>
    <row r="54" spans="1:12" x14ac:dyDescent="0.2">
      <c r="B54" s="43" t="s">
        <v>90</v>
      </c>
      <c r="C54" s="62">
        <f>E47</f>
        <v>41.879000000000005</v>
      </c>
      <c r="D54" s="32"/>
    </row>
    <row r="55" spans="1:12" ht="28.9" customHeight="1" x14ac:dyDescent="0.25">
      <c r="B55" s="43" t="s">
        <v>84</v>
      </c>
      <c r="C55" s="105">
        <f>C54-C53</f>
        <v>41.879000000000005</v>
      </c>
      <c r="D55" s="33"/>
      <c r="I55" s="124" t="s">
        <v>104</v>
      </c>
      <c r="J55" s="122">
        <f>C54</f>
        <v>41.879000000000005</v>
      </c>
    </row>
    <row r="56" spans="1:12" x14ac:dyDescent="0.2">
      <c r="B56" s="43"/>
      <c r="C56" s="62"/>
    </row>
    <row r="57" spans="1:12" ht="14.45" customHeight="1" x14ac:dyDescent="0.25">
      <c r="A57" s="129" t="s">
        <v>86</v>
      </c>
      <c r="B57" s="129"/>
      <c r="C57" s="39"/>
      <c r="D57" s="39"/>
      <c r="I57" t="s">
        <v>103</v>
      </c>
    </row>
    <row r="58" spans="1:12" x14ac:dyDescent="0.2">
      <c r="B58" s="43" t="s">
        <v>87</v>
      </c>
      <c r="C58" s="62">
        <f>G49*25%</f>
        <v>0</v>
      </c>
      <c r="D58" s="32"/>
      <c r="I58" s="43" t="s">
        <v>97</v>
      </c>
      <c r="J58" s="32">
        <f>G36/12</f>
        <v>0</v>
      </c>
    </row>
    <row r="59" spans="1:12" x14ac:dyDescent="0.2">
      <c r="B59" s="43" t="s">
        <v>88</v>
      </c>
      <c r="C59" s="62">
        <f>G47</f>
        <v>0</v>
      </c>
      <c r="D59" s="32"/>
      <c r="I59" s="43" t="s">
        <v>98</v>
      </c>
      <c r="J59" s="32">
        <f>(G26+G32)/12</f>
        <v>0</v>
      </c>
    </row>
    <row r="60" spans="1:12" x14ac:dyDescent="0.2">
      <c r="B60" s="43" t="s">
        <v>91</v>
      </c>
      <c r="C60" s="105">
        <f>C59-C58</f>
        <v>0</v>
      </c>
      <c r="D60" s="33"/>
      <c r="I60" s="43" t="s">
        <v>99</v>
      </c>
      <c r="J60" s="32">
        <f>(G21+G24)/12</f>
        <v>0</v>
      </c>
    </row>
    <row r="61" spans="1:12" x14ac:dyDescent="0.2">
      <c r="B61" s="43"/>
      <c r="C61" s="62"/>
      <c r="E61" s="108"/>
      <c r="I61" s="43" t="s">
        <v>100</v>
      </c>
      <c r="J61" s="32">
        <f>G30/12</f>
        <v>0</v>
      </c>
      <c r="K61" s="32"/>
    </row>
    <row r="62" spans="1:12" x14ac:dyDescent="0.2">
      <c r="B62" s="43" t="s">
        <v>92</v>
      </c>
      <c r="C62" s="105">
        <f>(E47+G47)-(G49*1.25)</f>
        <v>41.879000000000005</v>
      </c>
      <c r="D62" s="32"/>
      <c r="E62" s="32"/>
      <c r="I62" s="16" t="s">
        <v>105</v>
      </c>
      <c r="J62" s="32"/>
    </row>
    <row r="63" spans="1:12" x14ac:dyDescent="0.2">
      <c r="I63" s="2" t="s">
        <v>106</v>
      </c>
      <c r="J63" s="122">
        <f>C62</f>
        <v>41.879000000000005</v>
      </c>
    </row>
  </sheetData>
  <mergeCells count="10">
    <mergeCell ref="A2:I2"/>
    <mergeCell ref="A4:B4"/>
    <mergeCell ref="A49:F49"/>
    <mergeCell ref="A57:B57"/>
    <mergeCell ref="A52:B52"/>
    <mergeCell ref="C6:D6"/>
    <mergeCell ref="E6:F6"/>
    <mergeCell ref="G6:H6"/>
    <mergeCell ref="B6:B7"/>
    <mergeCell ref="I6:I7"/>
  </mergeCells>
  <printOptions gridLines="1"/>
  <pageMargins left="0.70866141732283472" right="0.70866141732283472" top="0.78740157480314965" bottom="0.78740157480314965" header="0.31496062992125984" footer="0.31496062992125984"/>
  <pageSetup paperSize="9" scale="70" fitToHeight="0" orientation="landscape" r:id="rId1"/>
  <rowBreaks count="1" manualBreakCount="1">
    <brk id="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abSelected="1" zoomScaleNormal="100" workbookViewId="0"/>
  </sheetViews>
  <sheetFormatPr baseColWidth="10" defaultColWidth="11.5703125" defaultRowHeight="14.25" x14ac:dyDescent="0.2"/>
  <cols>
    <col min="1" max="1" width="11.5703125" style="2"/>
    <col min="2" max="2" width="16.28515625" style="2" customWidth="1"/>
    <col min="3" max="3" width="12.85546875" style="2" customWidth="1"/>
    <col min="4" max="5" width="11.5703125" style="2"/>
    <col min="6" max="6" width="3.85546875" style="2" customWidth="1"/>
    <col min="7" max="7" width="11.5703125" style="2"/>
    <col min="8" max="8" width="18.28515625" style="2" customWidth="1"/>
    <col min="9" max="9" width="11.5703125" style="2"/>
    <col min="10" max="10" width="9.42578125" style="2" customWidth="1"/>
    <col min="11" max="11" width="10" style="2" customWidth="1"/>
    <col min="12" max="16384" width="11.5703125" style="2"/>
  </cols>
  <sheetData>
    <row r="1" spans="1:11" ht="34.9" customHeight="1" x14ac:dyDescent="0.2">
      <c r="A1" s="38" t="s">
        <v>62</v>
      </c>
    </row>
    <row r="2" spans="1:11" ht="24" customHeight="1" x14ac:dyDescent="0.2">
      <c r="A2" s="137" t="s">
        <v>64</v>
      </c>
      <c r="B2" s="138"/>
      <c r="C2" s="138"/>
      <c r="D2" s="138"/>
      <c r="E2" s="138"/>
      <c r="F2" s="138"/>
      <c r="G2" s="138"/>
      <c r="H2" s="138"/>
      <c r="I2" s="138"/>
      <c r="J2" s="138"/>
    </row>
    <row r="3" spans="1:11" ht="6" customHeight="1" x14ac:dyDescent="0.2"/>
    <row r="4" spans="1:11" ht="15" x14ac:dyDescent="0.25">
      <c r="A4" s="71" t="s">
        <v>33</v>
      </c>
      <c r="B4" s="72"/>
      <c r="C4" s="72"/>
      <c r="D4" s="72"/>
      <c r="E4" s="73"/>
    </row>
    <row r="5" spans="1:11" ht="6" customHeight="1" x14ac:dyDescent="0.2">
      <c r="A5" s="74"/>
      <c r="B5" s="75"/>
      <c r="C5" s="75"/>
      <c r="D5" s="75"/>
      <c r="E5" s="76"/>
    </row>
    <row r="6" spans="1:11" ht="15" x14ac:dyDescent="0.25">
      <c r="A6" s="140" t="s">
        <v>34</v>
      </c>
      <c r="B6" s="141"/>
      <c r="C6" s="142"/>
      <c r="D6" s="64" t="s">
        <v>35</v>
      </c>
      <c r="E6" s="99"/>
    </row>
    <row r="7" spans="1:11" x14ac:dyDescent="0.2">
      <c r="A7" s="65" t="s">
        <v>36</v>
      </c>
      <c r="B7" s="107"/>
      <c r="C7" s="66"/>
      <c r="D7" s="67">
        <v>20</v>
      </c>
      <c r="E7" s="100"/>
    </row>
    <row r="8" spans="1:11" x14ac:dyDescent="0.2">
      <c r="A8" s="143" t="s">
        <v>37</v>
      </c>
      <c r="B8" s="144"/>
      <c r="C8" s="145"/>
      <c r="D8" s="67">
        <v>1050</v>
      </c>
      <c r="E8" s="100"/>
    </row>
    <row r="9" spans="1:11" x14ac:dyDescent="0.2">
      <c r="A9" s="68" t="s">
        <v>38</v>
      </c>
      <c r="B9" s="69"/>
      <c r="C9" s="70"/>
      <c r="D9" s="67">
        <v>487</v>
      </c>
      <c r="E9" s="100"/>
    </row>
    <row r="10" spans="1:11" x14ac:dyDescent="0.2">
      <c r="A10" s="143" t="s">
        <v>39</v>
      </c>
      <c r="B10" s="144"/>
      <c r="C10" s="145"/>
      <c r="D10" s="67">
        <v>152</v>
      </c>
      <c r="E10" s="100"/>
      <c r="G10" s="55"/>
    </row>
    <row r="11" spans="1:11" x14ac:dyDescent="0.2">
      <c r="A11" s="146" t="s">
        <v>40</v>
      </c>
      <c r="B11" s="147"/>
      <c r="C11" s="148"/>
      <c r="D11" s="67">
        <v>318</v>
      </c>
      <c r="E11" s="100"/>
    </row>
    <row r="12" spans="1:11" ht="15" x14ac:dyDescent="0.25">
      <c r="A12" s="149" t="s">
        <v>41</v>
      </c>
      <c r="B12" s="150"/>
      <c r="C12" s="151"/>
      <c r="D12" s="101">
        <f>SUM(D7:D11)</f>
        <v>2027</v>
      </c>
      <c r="E12" s="102"/>
    </row>
    <row r="13" spans="1:11" ht="6" customHeight="1" x14ac:dyDescent="0.25">
      <c r="A13" s="56"/>
      <c r="B13" s="56"/>
      <c r="C13" s="56"/>
      <c r="D13" s="57"/>
      <c r="E13" s="57"/>
    </row>
    <row r="14" spans="1:11" ht="15" x14ac:dyDescent="0.25">
      <c r="A14" s="71" t="s">
        <v>42</v>
      </c>
      <c r="B14" s="87"/>
      <c r="C14" s="87"/>
      <c r="D14" s="88"/>
      <c r="E14" s="89"/>
      <c r="G14" s="71" t="s">
        <v>58</v>
      </c>
      <c r="H14" s="72"/>
      <c r="I14" s="72"/>
      <c r="J14" s="72"/>
      <c r="K14" s="73"/>
    </row>
    <row r="15" spans="1:11" ht="15" x14ac:dyDescent="0.25">
      <c r="A15" s="90"/>
      <c r="B15" s="75"/>
      <c r="C15" s="91" t="s">
        <v>43</v>
      </c>
      <c r="D15" s="75"/>
      <c r="E15" s="76"/>
      <c r="G15" s="74"/>
      <c r="H15" s="75"/>
      <c r="I15" s="75"/>
      <c r="J15" s="75"/>
      <c r="K15" s="76"/>
    </row>
    <row r="16" spans="1:11" ht="13.9" customHeight="1" x14ac:dyDescent="0.2">
      <c r="A16" s="74" t="s">
        <v>44</v>
      </c>
      <c r="B16" s="75" t="s">
        <v>45</v>
      </c>
      <c r="C16" s="92">
        <f>D12</f>
        <v>2027</v>
      </c>
      <c r="D16" s="75" t="s">
        <v>46</v>
      </c>
      <c r="E16" s="76"/>
      <c r="G16" s="77" t="s">
        <v>59</v>
      </c>
      <c r="H16" s="78"/>
      <c r="I16" s="79">
        <f>D8+D9</f>
        <v>1537</v>
      </c>
      <c r="J16" s="75"/>
      <c r="K16" s="76"/>
    </row>
    <row r="17" spans="1:11" x14ac:dyDescent="0.2">
      <c r="A17" s="74" t="s">
        <v>47</v>
      </c>
      <c r="B17" s="75" t="s">
        <v>48</v>
      </c>
      <c r="C17" s="92">
        <f>C16*0.95</f>
        <v>1925.6499999999999</v>
      </c>
      <c r="D17" s="75" t="s">
        <v>49</v>
      </c>
      <c r="E17" s="76"/>
      <c r="G17" s="53" t="s">
        <v>53</v>
      </c>
      <c r="H17" s="54"/>
      <c r="I17" s="80">
        <f>E20</f>
        <v>50</v>
      </c>
      <c r="J17" s="75"/>
      <c r="K17" s="76"/>
    </row>
    <row r="18" spans="1:11" x14ac:dyDescent="0.2">
      <c r="A18" s="74" t="s">
        <v>50</v>
      </c>
      <c r="B18" s="75" t="s">
        <v>51</v>
      </c>
      <c r="C18" s="33">
        <f>C16*0.9</f>
        <v>1824.3</v>
      </c>
      <c r="D18" s="75" t="s">
        <v>52</v>
      </c>
      <c r="E18" s="76"/>
      <c r="G18" s="53" t="s">
        <v>69</v>
      </c>
      <c r="H18" s="54"/>
      <c r="I18" s="81">
        <f>I16*I17</f>
        <v>76850</v>
      </c>
      <c r="J18" s="75"/>
      <c r="K18" s="76"/>
    </row>
    <row r="19" spans="1:11" ht="6" customHeight="1" x14ac:dyDescent="0.2">
      <c r="A19" s="74"/>
      <c r="B19" s="75"/>
      <c r="C19" s="75"/>
      <c r="D19" s="75"/>
      <c r="E19" s="76"/>
      <c r="G19" s="74"/>
      <c r="H19" s="75"/>
      <c r="I19" s="80"/>
      <c r="J19" s="75"/>
      <c r="K19" s="76"/>
    </row>
    <row r="20" spans="1:11" x14ac:dyDescent="0.2">
      <c r="A20" s="74" t="s">
        <v>53</v>
      </c>
      <c r="B20" s="75"/>
      <c r="C20" s="75"/>
      <c r="D20" s="75"/>
      <c r="E20" s="76">
        <v>50</v>
      </c>
      <c r="G20" s="74" t="s">
        <v>70</v>
      </c>
      <c r="H20" s="75"/>
      <c r="I20" s="82">
        <v>1.2500000000000001E-2</v>
      </c>
      <c r="J20" s="75"/>
      <c r="K20" s="76"/>
    </row>
    <row r="21" spans="1:11" ht="6" customHeight="1" x14ac:dyDescent="0.2">
      <c r="A21" s="74"/>
      <c r="B21" s="75"/>
      <c r="C21" s="75"/>
      <c r="D21" s="75"/>
      <c r="E21" s="76"/>
      <c r="G21" s="74"/>
      <c r="H21" s="75"/>
      <c r="I21" s="83"/>
      <c r="J21" s="75"/>
      <c r="K21" s="76"/>
    </row>
    <row r="22" spans="1:11" x14ac:dyDescent="0.2">
      <c r="A22" s="74" t="s">
        <v>54</v>
      </c>
      <c r="B22" s="75"/>
      <c r="C22" s="75"/>
      <c r="D22" s="75"/>
      <c r="E22" s="76"/>
      <c r="G22" s="74" t="s">
        <v>60</v>
      </c>
      <c r="H22" s="75"/>
      <c r="I22" s="75" t="s">
        <v>55</v>
      </c>
      <c r="J22" s="75" t="s">
        <v>56</v>
      </c>
      <c r="K22" s="76" t="s">
        <v>61</v>
      </c>
    </row>
    <row r="23" spans="1:11" ht="15" x14ac:dyDescent="0.25">
      <c r="A23" s="74" t="s">
        <v>63</v>
      </c>
      <c r="B23" s="75"/>
      <c r="C23" s="75"/>
      <c r="D23" s="75"/>
      <c r="E23" s="93">
        <v>3.49E-2</v>
      </c>
      <c r="G23" s="84"/>
      <c r="H23" s="85"/>
      <c r="I23" s="86">
        <f>I18*I20</f>
        <v>960.625</v>
      </c>
      <c r="J23" s="86">
        <f>I23/12</f>
        <v>80.052083333333329</v>
      </c>
      <c r="K23" s="58">
        <f>J23*0.8</f>
        <v>64.041666666666671</v>
      </c>
    </row>
    <row r="24" spans="1:11" ht="6" customHeight="1" x14ac:dyDescent="0.2">
      <c r="A24" s="74"/>
      <c r="B24" s="75"/>
      <c r="C24" s="75"/>
      <c r="D24" s="75"/>
      <c r="E24" s="76"/>
    </row>
    <row r="25" spans="1:11" x14ac:dyDescent="0.2">
      <c r="A25" s="74"/>
      <c r="B25" s="75"/>
      <c r="C25" s="75" t="s">
        <v>55</v>
      </c>
      <c r="D25" s="75" t="s">
        <v>56</v>
      </c>
      <c r="E25" s="76" t="s">
        <v>57</v>
      </c>
    </row>
    <row r="26" spans="1:11" ht="15" x14ac:dyDescent="0.25">
      <c r="A26" s="74"/>
      <c r="B26" s="75" t="s">
        <v>45</v>
      </c>
      <c r="C26" s="33">
        <f>$E$20*C16*$E$23</f>
        <v>3537.1150000000002</v>
      </c>
      <c r="D26" s="33">
        <f>C26/12</f>
        <v>294.75958333333335</v>
      </c>
      <c r="E26" s="58">
        <f>D26*0.8</f>
        <v>235.80766666666671</v>
      </c>
    </row>
    <row r="27" spans="1:11" ht="15" x14ac:dyDescent="0.25">
      <c r="A27" s="74"/>
      <c r="B27" s="75" t="s">
        <v>48</v>
      </c>
      <c r="C27" s="33">
        <f>$E$20*C17*$E$23</f>
        <v>3360.2592500000001</v>
      </c>
      <c r="D27" s="33">
        <f>C27/12</f>
        <v>280.02160416666669</v>
      </c>
      <c r="E27" s="58">
        <f t="shared" ref="E27:E28" si="0">D27*0.8</f>
        <v>224.01728333333335</v>
      </c>
    </row>
    <row r="28" spans="1:11" ht="15" x14ac:dyDescent="0.25">
      <c r="A28" s="84"/>
      <c r="B28" s="85" t="s">
        <v>51</v>
      </c>
      <c r="C28" s="86">
        <f>$E$20*C18*$E$23</f>
        <v>3183.4034999999999</v>
      </c>
      <c r="D28" s="86">
        <f>C28/12</f>
        <v>265.28362499999997</v>
      </c>
      <c r="E28" s="58">
        <f t="shared" si="0"/>
        <v>212.2269</v>
      </c>
    </row>
    <row r="29" spans="1:11" ht="6" customHeight="1" x14ac:dyDescent="0.2"/>
    <row r="30" spans="1:11" ht="15" x14ac:dyDescent="0.25">
      <c r="A30" s="71" t="s">
        <v>74</v>
      </c>
      <c r="B30" s="72"/>
      <c r="C30" s="73"/>
      <c r="G30" s="71" t="s">
        <v>78</v>
      </c>
      <c r="H30" s="72"/>
      <c r="I30" s="73"/>
    </row>
    <row r="31" spans="1:11" ht="6" customHeight="1" x14ac:dyDescent="0.2">
      <c r="A31" s="74"/>
      <c r="B31" s="75"/>
      <c r="C31" s="76"/>
      <c r="G31" s="74"/>
      <c r="H31" s="75"/>
      <c r="I31" s="76"/>
    </row>
    <row r="32" spans="1:11" x14ac:dyDescent="0.2">
      <c r="A32" s="139" t="s">
        <v>75</v>
      </c>
      <c r="B32" s="126"/>
      <c r="C32" s="94">
        <v>5000</v>
      </c>
      <c r="G32" s="139" t="s">
        <v>80</v>
      </c>
      <c r="H32" s="126"/>
      <c r="I32" s="94">
        <f>D10</f>
        <v>152</v>
      </c>
    </row>
    <row r="33" spans="1:9" x14ac:dyDescent="0.2">
      <c r="A33" s="53" t="s">
        <v>76</v>
      </c>
      <c r="B33" s="54"/>
      <c r="C33" s="95">
        <v>0.1</v>
      </c>
      <c r="G33" s="53" t="s">
        <v>79</v>
      </c>
      <c r="H33" s="54"/>
      <c r="I33" s="103">
        <v>1.2500000000000001E-2</v>
      </c>
    </row>
    <row r="34" spans="1:9" x14ac:dyDescent="0.2">
      <c r="A34" s="96" t="s">
        <v>69</v>
      </c>
      <c r="B34" s="97"/>
      <c r="C34" s="98">
        <f>C32*C33</f>
        <v>500</v>
      </c>
      <c r="G34" s="96" t="s">
        <v>69</v>
      </c>
      <c r="H34" s="97"/>
      <c r="I34" s="98">
        <f>I32*I33</f>
        <v>1.9000000000000001</v>
      </c>
    </row>
    <row r="35" spans="1:9" ht="6" customHeight="1" x14ac:dyDescent="0.2"/>
    <row r="36" spans="1:9" x14ac:dyDescent="0.2">
      <c r="A36" s="59" t="s">
        <v>66</v>
      </c>
    </row>
    <row r="37" spans="1:9" ht="6" customHeight="1" x14ac:dyDescent="0.2"/>
    <row r="38" spans="1:9" x14ac:dyDescent="0.2">
      <c r="A38" s="60" t="s">
        <v>65</v>
      </c>
      <c r="C38" s="60" t="s">
        <v>67</v>
      </c>
      <c r="E38" s="60" t="s">
        <v>68</v>
      </c>
    </row>
    <row r="40" spans="1:9" ht="6" customHeight="1" x14ac:dyDescent="0.25">
      <c r="C40" s="32"/>
      <c r="D40" s="32"/>
      <c r="E40" s="63"/>
    </row>
    <row r="41" spans="1:9" ht="15" x14ac:dyDescent="0.25">
      <c r="C41" s="32"/>
      <c r="D41" s="32"/>
      <c r="E41" s="63"/>
    </row>
    <row r="42" spans="1:9" ht="15" x14ac:dyDescent="0.25">
      <c r="C42" s="32"/>
      <c r="D42" s="32"/>
      <c r="E42" s="63"/>
    </row>
    <row r="43" spans="1:9" ht="15" x14ac:dyDescent="0.25">
      <c r="C43" s="32"/>
      <c r="D43" s="32"/>
      <c r="E43" s="63"/>
    </row>
    <row r="44" spans="1:9" ht="15" x14ac:dyDescent="0.25">
      <c r="C44" s="32"/>
      <c r="D44" s="32"/>
      <c r="E44" s="63"/>
    </row>
    <row r="45" spans="1:9" ht="15" x14ac:dyDescent="0.25">
      <c r="C45" s="32"/>
      <c r="D45" s="32"/>
      <c r="E45" s="63"/>
    </row>
    <row r="46" spans="1:9" ht="15" x14ac:dyDescent="0.25">
      <c r="C46" s="32"/>
      <c r="D46" s="32"/>
      <c r="E46" s="63"/>
    </row>
    <row r="47" spans="1:9" x14ac:dyDescent="0.2">
      <c r="B47" s="32"/>
      <c r="C47" s="33"/>
    </row>
  </sheetData>
  <mergeCells count="8">
    <mergeCell ref="A2:J2"/>
    <mergeCell ref="A32:B32"/>
    <mergeCell ref="G32:H32"/>
    <mergeCell ref="A6:C6"/>
    <mergeCell ref="A8:C8"/>
    <mergeCell ref="A10:C10"/>
    <mergeCell ref="A11:C11"/>
    <mergeCell ref="A12:C1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Anlage 5</vt:lpstr>
      <vt:lpstr>Anlage 5a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Anlage 5 und 5a  -  Grundlage für die Mietkalkulation in Besonderen Wohnformen -Abschreibung und Instandhaltung</dc:title>
  <dc:creator>LSJV RLP</dc:creator>
  <cp:lastModifiedBy>Glaß, Martina (LSJV Mainz)</cp:lastModifiedBy>
  <cp:lastPrinted>2019-07-19T12:04:50Z</cp:lastPrinted>
  <dcterms:created xsi:type="dcterms:W3CDTF">2019-04-25T09:45:11Z</dcterms:created>
  <dcterms:modified xsi:type="dcterms:W3CDTF">2024-02-01T10:35:20Z</dcterms:modified>
</cp:coreProperties>
</file>